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mc:AlternateContent xmlns:mc="http://schemas.openxmlformats.org/markup-compatibility/2006">
    <mc:Choice Requires="x15">
      <x15ac:absPath xmlns:x15ac="http://schemas.microsoft.com/office/spreadsheetml/2010/11/ac" url="D:\投喂材料\放入\"/>
    </mc:Choice>
  </mc:AlternateContent>
  <xr:revisionPtr revIDLastSave="0" documentId="13_ncr:1_{F239D01E-BA79-4970-9324-FE55713CC8AF}" xr6:coauthVersionLast="47" xr6:coauthVersionMax="47" xr10:uidLastSave="{00000000-0000-0000-0000-000000000000}"/>
  <bookViews>
    <workbookView xWindow="-98" yWindow="-98" windowWidth="23236" windowHeight="13875" activeTab="7" xr2:uid="{00000000-000D-0000-FFFF-FFFF00000000}"/>
  </bookViews>
  <sheets>
    <sheet name="云电脑" sheetId="1" r:id="rId1"/>
    <sheet name="专线价格" sheetId="2" r:id="rId2"/>
    <sheet name="专线卫士" sheetId="3" r:id="rId3"/>
    <sheet name="千里眼" sheetId="4" r:id="rId4"/>
    <sheet name="门锁" sheetId="5" r:id="rId5"/>
    <sheet name="电摩行车卫士" sheetId="6" r:id="rId6"/>
    <sheet name="烟感" sheetId="8" r:id="rId7"/>
    <sheet name="5G快线和随心联" sheetId="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 i="9" l="1"/>
  <c r="F2" i="9"/>
  <c r="J16" i="3"/>
  <c r="I16" i="3"/>
  <c r="H16" i="3"/>
  <c r="J15" i="3"/>
  <c r="I15" i="3"/>
  <c r="H15" i="3"/>
  <c r="J14" i="3"/>
  <c r="I14" i="3"/>
  <c r="H14" i="3"/>
  <c r="J13" i="3"/>
  <c r="I13" i="3"/>
  <c r="H13" i="3"/>
  <c r="J12" i="3"/>
  <c r="I12" i="3"/>
  <c r="H12" i="3"/>
  <c r="J11" i="3"/>
  <c r="I11" i="3"/>
  <c r="H11" i="3"/>
  <c r="J10" i="3"/>
  <c r="I10" i="3"/>
  <c r="H10" i="3"/>
  <c r="J9" i="3"/>
  <c r="I9" i="3"/>
  <c r="H9" i="3"/>
  <c r="J8" i="3"/>
  <c r="I8" i="3"/>
  <c r="H8" i="3"/>
  <c r="J7" i="3"/>
  <c r="I7" i="3"/>
  <c r="H7" i="3"/>
  <c r="J6" i="3"/>
  <c r="I6" i="3"/>
  <c r="H6" i="3"/>
  <c r="J5" i="3"/>
  <c r="I5" i="3"/>
  <c r="H5" i="3"/>
  <c r="J4" i="3"/>
  <c r="I4" i="3"/>
  <c r="H4" i="3"/>
  <c r="J3" i="3"/>
  <c r="I3" i="3"/>
  <c r="H3" i="3"/>
  <c r="J2" i="3"/>
  <c r="I2" i="3"/>
  <c r="H2" i="3"/>
  <c r="I44" i="2"/>
  <c r="F44" i="2"/>
  <c r="I43" i="2"/>
  <c r="F43" i="2"/>
  <c r="I42" i="2"/>
  <c r="F42" i="2"/>
  <c r="I41" i="2"/>
  <c r="F41" i="2"/>
  <c r="I40" i="2"/>
  <c r="F40" i="2"/>
  <c r="I39" i="2"/>
  <c r="F39" i="2"/>
  <c r="I38" i="2"/>
  <c r="F38" i="2"/>
  <c r="I37" i="2"/>
  <c r="F37" i="2"/>
  <c r="I36" i="2"/>
  <c r="F36" i="2"/>
  <c r="I35" i="2"/>
  <c r="F35" i="2"/>
  <c r="I34" i="2"/>
  <c r="F34" i="2"/>
  <c r="I33" i="2"/>
  <c r="F33" i="2"/>
  <c r="I32" i="2"/>
  <c r="F32" i="2"/>
  <c r="I31" i="2"/>
  <c r="F31" i="2"/>
  <c r="I30" i="2"/>
  <c r="F30" i="2"/>
  <c r="I29" i="2"/>
  <c r="F29" i="2"/>
  <c r="N8" i="1"/>
  <c r="K8" i="1"/>
  <c r="J8" i="1"/>
  <c r="I8" i="1"/>
  <c r="H8" i="1"/>
  <c r="N7" i="1"/>
  <c r="K7" i="1"/>
  <c r="J7" i="1"/>
  <c r="I7" i="1"/>
  <c r="H7" i="1"/>
</calcChain>
</file>

<file path=xl/sharedStrings.xml><?xml version="1.0" encoding="utf-8"?>
<sst xmlns="http://schemas.openxmlformats.org/spreadsheetml/2006/main" count="491" uniqueCount="386">
  <si>
    <t>C端订购</t>
  </si>
  <si>
    <t>押金代码</t>
  </si>
  <si>
    <t>押金名称</t>
  </si>
  <si>
    <t>合约期（月）</t>
  </si>
  <si>
    <t>活动内容</t>
  </si>
  <si>
    <t>到期自动取消</t>
  </si>
  <si>
    <t>是否统付号码可办理</t>
  </si>
  <si>
    <t>功能费（元/月）</t>
  </si>
  <si>
    <t>云收入（元/月）</t>
  </si>
  <si>
    <t>计件(客户经理)</t>
  </si>
  <si>
    <t>渠道激励/商客积分
（分三个月核发）</t>
  </si>
  <si>
    <t>星级积分</t>
  </si>
  <si>
    <t>省公司专项激励（自有人员）</t>
  </si>
  <si>
    <t>劳动竞赛折算积分</t>
  </si>
  <si>
    <t>网格小B积分</t>
  </si>
  <si>
    <t>备注</t>
  </si>
  <si>
    <t>云电脑标准终端版(4C8G标准型+200G数据盘)5折36期</t>
  </si>
  <si>
    <r>
      <rPr>
        <sz val="10.5"/>
        <color rgb="FF000000"/>
        <rFont val="仿宋"/>
        <charset val="134"/>
      </rPr>
      <t>提供4C8G标准型，80G系统盘盘，200G数据盘，50M共享带宽的云电脑服务</t>
    </r>
    <r>
      <rPr>
        <b/>
        <sz val="10.5"/>
        <color rgb="FFFF0000"/>
        <rFont val="仿宋"/>
        <charset val="134"/>
      </rPr>
      <t>（含硬件）</t>
    </r>
  </si>
  <si>
    <t>√</t>
  </si>
  <si>
    <t>×</t>
  </si>
  <si>
    <t>-</t>
  </si>
  <si>
    <t>1、目标群组用户才允许办理（市控），目标群组为21603
2、资费为38及以上且网龄1年以上客户允许办理</t>
  </si>
  <si>
    <t>云电脑标准终端版(8C16G精英型+500G数据盘)3折36期</t>
  </si>
  <si>
    <r>
      <rPr>
        <sz val="10.5"/>
        <color rgb="FF000000"/>
        <rFont val="仿宋"/>
        <charset val="134"/>
      </rPr>
      <t>提供8C16G标准型，80G系统盘盘，500G数据盘，50M共享带宽的云电脑服务</t>
    </r>
    <r>
      <rPr>
        <b/>
        <sz val="10.5"/>
        <color rgb="FFFF0000"/>
        <rFont val="仿宋"/>
        <charset val="134"/>
      </rPr>
      <t>（含硬件）</t>
    </r>
  </si>
  <si>
    <t>【省】云电脑终端活动标准版（一次性）35档</t>
  </si>
  <si>
    <r>
      <rPr>
        <sz val="10.5"/>
        <color rgb="FF000000"/>
        <rFont val="仿宋"/>
        <charset val="134"/>
      </rPr>
      <t>提供4C8G标准型，80G系统盘盘，200G数据盘，50M共享带宽的云电脑服务</t>
    </r>
    <r>
      <rPr>
        <b/>
        <sz val="10.5"/>
        <color rgb="FFFF0000"/>
        <rFont val="仿宋"/>
        <charset val="134"/>
      </rPr>
      <t>（含硬件）</t>
    </r>
    <r>
      <rPr>
        <sz val="10.5"/>
        <color rgb="FF000000"/>
        <rFont val="仿宋"/>
        <charset val="134"/>
      </rPr>
      <t>，到期</t>
    </r>
    <r>
      <rPr>
        <b/>
        <sz val="10.5"/>
        <color rgb="FFFF0000"/>
        <rFont val="仿宋"/>
        <charset val="134"/>
      </rPr>
      <t>自动延续</t>
    </r>
    <r>
      <rPr>
        <sz val="10.5"/>
        <color rgb="FF000000"/>
        <rFont val="仿宋"/>
        <charset val="134"/>
      </rPr>
      <t>，到期后仅需每月支付20元软件费用</t>
    </r>
  </si>
  <si>
    <t>一次性收500元，办理当月起每月收取35元</t>
  </si>
  <si>
    <t>办理当月收入535元，后面每月35元</t>
  </si>
  <si>
    <t>【省】云电脑终端活动精英版（一次性）35档</t>
  </si>
  <si>
    <r>
      <rPr>
        <sz val="10.5"/>
        <color rgb="FF000000"/>
        <rFont val="仿宋"/>
        <charset val="134"/>
      </rPr>
      <t>提供8C16G标准型，80G系统盘盘，500G数据盘，50M共享带宽的云电脑服务</t>
    </r>
    <r>
      <rPr>
        <b/>
        <sz val="10.5"/>
        <color rgb="FFFF0000"/>
        <rFont val="仿宋"/>
        <charset val="134"/>
      </rPr>
      <t>（含硬件）</t>
    </r>
    <r>
      <rPr>
        <sz val="10.5"/>
        <color rgb="FF000000"/>
        <rFont val="仿宋"/>
        <charset val="134"/>
      </rPr>
      <t>，到期</t>
    </r>
    <r>
      <rPr>
        <b/>
        <sz val="10.5"/>
        <color rgb="FFFF0000"/>
        <rFont val="仿宋"/>
        <charset val="134"/>
      </rPr>
      <t>自动延续</t>
    </r>
    <r>
      <rPr>
        <sz val="10.5"/>
        <color rgb="FF000000"/>
        <rFont val="仿宋"/>
        <charset val="134"/>
      </rPr>
      <t>，到期后仅需每月支付30元软件费用</t>
    </r>
  </si>
  <si>
    <t>一次性收800元，办理当月起每月收取35元</t>
  </si>
  <si>
    <t>办理当月收入835，后面每月35元</t>
  </si>
  <si>
    <t>政企云电脑一次性包（标准版）</t>
  </si>
  <si>
    <r>
      <rPr>
        <sz val="10.5"/>
        <color rgb="FF000000"/>
        <rFont val="仿宋"/>
        <charset val="134"/>
      </rPr>
      <t>活动提供4C8G，80G系统盘，200G数据盘，50M共享带宽的云电脑服务</t>
    </r>
    <r>
      <rPr>
        <b/>
        <sz val="10.5"/>
        <color rgb="FFFF0000"/>
        <rFont val="仿宋"/>
        <charset val="134"/>
      </rPr>
      <t>（含硬件）</t>
    </r>
    <r>
      <rPr>
        <sz val="10.5"/>
        <color rgb="FF000000"/>
        <rFont val="仿宋"/>
        <charset val="134"/>
      </rPr>
      <t>，合约期36个月；到期后</t>
    </r>
    <r>
      <rPr>
        <b/>
        <sz val="10.5"/>
        <color rgb="FFFF0000"/>
        <rFont val="仿宋"/>
        <charset val="134"/>
      </rPr>
      <t>自动续约</t>
    </r>
    <r>
      <rPr>
        <sz val="10.5"/>
        <color rgb="FF000000"/>
        <rFont val="仿宋"/>
        <charset val="134"/>
      </rPr>
      <t>，每月收取20元/月云电脑功能费</t>
    </r>
  </si>
  <si>
    <t>一次性收1699元</t>
  </si>
  <si>
    <t>政企云电脑一次性包（精英版）</t>
  </si>
  <si>
    <r>
      <rPr>
        <sz val="10.5"/>
        <color rgb="FF000000"/>
        <rFont val="仿宋"/>
        <charset val="134"/>
      </rPr>
      <t>活动提供8C16G，80G系统盘，500G数据盘，50M共享带宽的云电脑服务</t>
    </r>
    <r>
      <rPr>
        <b/>
        <sz val="10.5"/>
        <color rgb="FFFF0000"/>
        <rFont val="仿宋"/>
        <charset val="134"/>
      </rPr>
      <t>（含硬件）</t>
    </r>
    <r>
      <rPr>
        <sz val="10.5"/>
        <color rgb="FF000000"/>
        <rFont val="仿宋"/>
        <charset val="134"/>
      </rPr>
      <t>，合约期36个月；到期后</t>
    </r>
    <r>
      <rPr>
        <b/>
        <sz val="10.5"/>
        <color rgb="FFFF0000"/>
        <rFont val="仿宋"/>
        <charset val="134"/>
      </rPr>
      <t>自动续约</t>
    </r>
    <r>
      <rPr>
        <sz val="10.5"/>
        <color rgb="FF000000"/>
        <rFont val="仿宋"/>
        <charset val="134"/>
      </rPr>
      <t>，每月收取30元/月云电脑功能费</t>
    </r>
  </si>
  <si>
    <t>一次性收1799元</t>
  </si>
  <si>
    <t>政企云电脑员工内购(精英版)</t>
  </si>
  <si>
    <r>
      <rPr>
        <sz val="10.5"/>
        <color rgb="FF000000"/>
        <rFont val="仿宋"/>
        <charset val="134"/>
      </rPr>
      <t>活动提供8C16G，80G系统盘，500G数据盘，50M共享带宽的云电脑服务</t>
    </r>
    <r>
      <rPr>
        <b/>
        <sz val="10.5"/>
        <color rgb="FFFF0000"/>
        <rFont val="仿宋"/>
        <charset val="134"/>
      </rPr>
      <t>（含硬件）</t>
    </r>
    <r>
      <rPr>
        <sz val="10.5"/>
        <color rgb="FF000000"/>
        <rFont val="仿宋"/>
        <charset val="134"/>
      </rPr>
      <t>，合约期36个月；到期后</t>
    </r>
    <r>
      <rPr>
        <b/>
        <sz val="10.5"/>
        <color rgb="FFFF0000"/>
        <rFont val="仿宋"/>
        <charset val="134"/>
      </rPr>
      <t>自动续约</t>
    </r>
    <r>
      <rPr>
        <sz val="10.5"/>
        <color rgb="FF000000"/>
        <rFont val="仿宋"/>
        <charset val="134"/>
      </rPr>
      <t>，每月收取30元/月云电脑功能费。</t>
    </r>
  </si>
  <si>
    <t>一次性收1320元</t>
  </si>
  <si>
    <t>仅对内部</t>
  </si>
  <si>
    <t>B端订购</t>
  </si>
  <si>
    <t>硬件</t>
  </si>
  <si>
    <t>规格</t>
  </si>
  <si>
    <t>价格</t>
  </si>
  <si>
    <t>PAD</t>
  </si>
  <si>
    <t>4C8G标准型+200G数据盘</t>
  </si>
  <si>
    <t>50元/月</t>
  </si>
  <si>
    <t>自行开通基础口令后，工单至我处，我处进行官网软件订购后，一线及时录入终端押金及赠金（具体操作我会点对点告知）</t>
  </si>
  <si>
    <t>8C16G精英型+500G数据盘</t>
  </si>
  <si>
    <t>54.4元/月</t>
  </si>
  <si>
    <t>标准版笔记本</t>
  </si>
  <si>
    <t>1888元，（1500元硬件一次性出，剩余软件分摊36个月）</t>
  </si>
  <si>
    <t>自行开通基础口令后，工单至我处，我处进行官网订购，官网直接发货</t>
  </si>
  <si>
    <t>2288元，（1500元硬件一次性出，剩余软件分摊36个月）</t>
  </si>
  <si>
    <t>高配版笔记本
(屏幕色域、
续航更好)</t>
  </si>
  <si>
    <t>2188元，（1800元硬件一次性出，剩余软件分摊36个月）</t>
  </si>
  <si>
    <t>2588元，（1800元硬件一次性出，剩余软件分摊36个月）</t>
  </si>
  <si>
    <t>商务快线</t>
  </si>
  <si>
    <t>带宽规格</t>
  </si>
  <si>
    <t>10M</t>
  </si>
  <si>
    <t>20M</t>
  </si>
  <si>
    <t>50M</t>
  </si>
  <si>
    <t>100M</t>
  </si>
  <si>
    <t>200M</t>
  </si>
  <si>
    <t>500M</t>
  </si>
  <si>
    <t>1G</t>
  </si>
  <si>
    <t>2.5G</t>
  </si>
  <si>
    <t>10G</t>
  </si>
  <si>
    <t>目录价（元/月）</t>
  </si>
  <si>
    <t>无需审批的价格（2.5折及以上）</t>
  </si>
  <si>
    <t>需地市集客部审批【目录价1.5折（含）-2.5折（不含）】</t>
  </si>
  <si>
    <t>113-188</t>
  </si>
  <si>
    <t>209-348</t>
  </si>
  <si>
    <t>495-825</t>
  </si>
  <si>
    <t>1035-1725</t>
  </si>
  <si>
    <t>2025-3375</t>
  </si>
  <si>
    <t>4875-8125</t>
  </si>
  <si>
    <t>9225-15375</t>
  </si>
  <si>
    <t>21225-35375</t>
  </si>
  <si>
    <t>81150-135250</t>
  </si>
  <si>
    <t>需地市公司分管副总审批（目录价1.5折以下）</t>
  </si>
  <si>
    <t>113以下</t>
  </si>
  <si>
    <t>209以下</t>
  </si>
  <si>
    <t>495以下</t>
  </si>
  <si>
    <t>1035以下</t>
  </si>
  <si>
    <t>2025以下</t>
  </si>
  <si>
    <t>4875以下</t>
  </si>
  <si>
    <t>9225以下</t>
  </si>
  <si>
    <t>21225以下</t>
  </si>
  <si>
    <t>81150以下</t>
  </si>
  <si>
    <t>价格底线（元/月）</t>
  </si>
  <si>
    <t>附带IP地址数量</t>
  </si>
  <si>
    <r>
      <rPr>
        <sz val="11"/>
        <color theme="1"/>
        <rFont val="宋体"/>
        <charset val="134"/>
        <scheme val="minor"/>
      </rPr>
      <t>注：针对</t>
    </r>
    <r>
      <rPr>
        <b/>
        <sz val="11"/>
        <color theme="1"/>
        <rFont val="宋体"/>
        <charset val="134"/>
        <scheme val="minor"/>
      </rPr>
      <t>政府和事业单位以外</t>
    </r>
    <r>
      <rPr>
        <sz val="11"/>
        <color theme="1"/>
        <rFont val="宋体"/>
        <charset val="134"/>
        <scheme val="minor"/>
      </rPr>
      <t>的其他集团客户适用，要求如下：
一、1G及以上专线业务需求需报送省公司项目及产品运营室、云及大数据运营室审核；
二、1G及以上专线资费底线需与IDC带宽资费底线保持一致，资费底线为5400元/G/月，不得通过添加补贴等形式变相降低单价突破底线；</t>
    </r>
  </si>
  <si>
    <t>注：对于两带宽速率之间的资费标准：假设速率为X，其相邻的低端口速率为X1，资费标准为F1，高端口速率为X2，资费标准为F2，则速率X的收费标准F=F1+（X-X1）*（F2-F1）/(X2-X1)；</t>
  </si>
  <si>
    <t>注：若需申请超过附带IP地址数量的IP，则需收取IP费用：50元/月/IP，且需在合同特别约定中注明IP总数，由专线业务负责人向省公司申请后可实施。</t>
  </si>
  <si>
    <t>上行(/M)</t>
  </si>
  <si>
    <t>互联网专线</t>
  </si>
  <si>
    <t>按照集团公司下文要求，互联网专线统一按照23元/M/月的底价执行，三家运营商统一，新增互联网专线任何情况下不得低于此价格。</t>
  </si>
  <si>
    <t>注：</t>
  </si>
  <si>
    <t>1、存量专线续费，除需要招投标的项目专线外，其它线路可按原价续费，同时需走低价审批。</t>
  </si>
  <si>
    <t>2、VPDN（财政、医保、电子政务、金保金财等）不受23元的底价限制，按原互联网价格分层分级审批。</t>
  </si>
  <si>
    <t>3、经与集团公司确认，存量合同存量互联网业务，在不公开招标的情况下可以用原价，包括扩容也可用以前的价格体系（例如原来签了100M，提升到200M可以用以前的价格）</t>
  </si>
  <si>
    <t>数据专线</t>
  </si>
  <si>
    <t>带宽</t>
  </si>
  <si>
    <t>跨省/跨地市数据专线（元/月）</t>
  </si>
  <si>
    <t>本地数据专线（元/月）</t>
  </si>
  <si>
    <t>目录价</t>
  </si>
  <si>
    <t>底线价格-跨省传统</t>
  </si>
  <si>
    <t>底线价格-跨省专网（OTN）</t>
  </si>
  <si>
    <t>底线价格-跨地市</t>
  </si>
  <si>
    <t>底线价格-跨地市专网（OTN）</t>
  </si>
  <si>
    <t>底线价格-本地
（折扣为2折）</t>
  </si>
  <si>
    <t>底线价格-本地专网（OTN）
（折扣为3折）</t>
  </si>
  <si>
    <t>2M</t>
  </si>
  <si>
    <t>4M</t>
  </si>
  <si>
    <t>6M</t>
  </si>
  <si>
    <t>8M</t>
  </si>
  <si>
    <t>30M</t>
  </si>
  <si>
    <t>34M</t>
  </si>
  <si>
    <t>40M</t>
  </si>
  <si>
    <t>45M</t>
  </si>
  <si>
    <t>60M</t>
  </si>
  <si>
    <t>70M</t>
  </si>
  <si>
    <t>80M</t>
  </si>
  <si>
    <t>90M</t>
  </si>
  <si>
    <t>套餐类型</t>
  </si>
  <si>
    <t>产品功能</t>
  </si>
  <si>
    <t>产品型号</t>
  </si>
  <si>
    <t>设备处理能力
（上行+下行）</t>
  </si>
  <si>
    <t>设备关键指标</t>
  </si>
  <si>
    <t>目录价
（元/月）</t>
  </si>
  <si>
    <t>12个月合约，底价折扣4.5折</t>
  </si>
  <si>
    <t>24个月合约，底价折扣2.25折</t>
  </si>
  <si>
    <t>36个月合约，底价折扣1.5折</t>
  </si>
  <si>
    <t>折扣管控</t>
  </si>
  <si>
    <t>防护版</t>
  </si>
  <si>
    <t>防火墙基础版</t>
  </si>
  <si>
    <r>
      <rPr>
        <b/>
        <sz val="11"/>
        <color theme="1" tint="4.9989318521683403E-2"/>
        <rFont val="Microsoft YaHei Light"/>
        <charset val="134"/>
      </rPr>
      <t>1、主要功能：</t>
    </r>
    <r>
      <rPr>
        <sz val="11"/>
        <color theme="1" tint="4.9989318521683403E-2"/>
        <rFont val="Microsoft YaHei Light"/>
        <charset val="134"/>
      </rPr>
      <t xml:space="preserve">业务感知、web分类、入侵攻击阻断、专线负载均衡、病毒防护、敏感信息保护、黑白名单功能、紧急安全通知、危险报文阻断、危险链接阻断、带宽管理、定期安全报告、远程办公加密连接
</t>
    </r>
    <r>
      <rPr>
        <b/>
        <sz val="11"/>
        <color theme="1" tint="4.9989318521683403E-2"/>
        <rFont val="Microsoft YaHei Light"/>
        <charset val="134"/>
      </rPr>
      <t>2、应用识别：</t>
    </r>
    <r>
      <rPr>
        <sz val="11"/>
        <color theme="1" tint="4.9989318521683403E-2"/>
        <rFont val="Microsoft YaHei Light"/>
        <charset val="134"/>
      </rPr>
      <t xml:space="preserve">支持识别5000+应用
</t>
    </r>
    <r>
      <rPr>
        <b/>
        <sz val="11"/>
        <color theme="1" tint="4.9989318521683403E-2"/>
        <rFont val="Microsoft YaHei Light"/>
        <charset val="134"/>
      </rPr>
      <t>3、入侵防御：</t>
    </r>
    <r>
      <rPr>
        <sz val="11"/>
        <color theme="1" tint="4.9989318521683403E-2"/>
        <rFont val="Microsoft YaHei Light"/>
        <charset val="134"/>
      </rPr>
      <t xml:space="preserve">3000+种特征的攻击检测和防御
</t>
    </r>
    <r>
      <rPr>
        <b/>
        <sz val="11"/>
        <color theme="1" tint="4.9989318521683403E-2"/>
        <rFont val="Microsoft YaHei Light"/>
        <charset val="134"/>
      </rPr>
      <t>4、上网行为管理-URL过滤：</t>
    </r>
    <r>
      <rPr>
        <sz val="11"/>
        <color theme="1" tint="4.9989318521683403E-2"/>
        <rFont val="Microsoft YaHei Light"/>
        <charset val="134"/>
      </rPr>
      <t xml:space="preserve">139个分类库，超2000万条URL规则
</t>
    </r>
    <r>
      <rPr>
        <b/>
        <sz val="11"/>
        <color theme="1" tint="4.9989318521683403E-2"/>
        <rFont val="Microsoft YaHei Light"/>
        <charset val="134"/>
      </rPr>
      <t>5、病毒库：</t>
    </r>
    <r>
      <rPr>
        <sz val="11"/>
        <color theme="1" tint="4.9989318521683403E-2"/>
        <rFont val="Microsoft YaHei Light"/>
        <charset val="134"/>
      </rPr>
      <t>本地库数量600万+（含僵木蠕检测）</t>
    </r>
    <r>
      <rPr>
        <b/>
        <sz val="11"/>
        <color theme="1" tint="4.9989318521683403E-2"/>
        <rFont val="Microsoft YaHei Light"/>
        <charset val="134"/>
      </rPr>
      <t xml:space="preserve">
6、默认提供L2安装</t>
    </r>
  </si>
  <si>
    <t>新华三F1000-Y300</t>
  </si>
  <si>
    <t>600Mbps</t>
  </si>
  <si>
    <t>50万并发连接，每秒新建2万连接，8*GE电口+2*GE SFP接口</t>
  </si>
  <si>
    <r>
      <rPr>
        <b/>
        <sz val="12"/>
        <color rgb="FF000000"/>
        <rFont val="Microsoft YaHei Light"/>
        <charset val="134"/>
      </rPr>
      <t>1、销售价为：</t>
    </r>
    <r>
      <rPr>
        <sz val="12"/>
        <color rgb="FF000000"/>
        <rFont val="Microsoft YaHei Light"/>
        <charset val="134"/>
      </rPr>
      <t xml:space="preserve">
专线场景保持价值，建议签订24个月合约，销售价格不低于目录价3折；
企业宽带场景拓规模，建议签订36个月合约，销售价格不低于2折；
</t>
    </r>
    <r>
      <rPr>
        <b/>
        <sz val="12"/>
        <color rgb="FF000000"/>
        <rFont val="Microsoft YaHei Light"/>
        <charset val="134"/>
      </rPr>
      <t>2、在专线融合拓展或竞争激烈的场景下，可不低于底价拓展：</t>
    </r>
    <r>
      <rPr>
        <sz val="12"/>
        <color rgb="FF000000"/>
        <rFont val="Microsoft YaHei Light"/>
        <charset val="134"/>
      </rPr>
      <t xml:space="preserve">
36个月合约底价为1.5折，
24个月合约底价为2.25折，
12个月合约底价为4.5折；
</t>
    </r>
    <r>
      <rPr>
        <b/>
        <sz val="12"/>
        <color rgb="FF000000"/>
        <rFont val="Microsoft YaHei Light"/>
        <charset val="134"/>
      </rPr>
      <t>3、如遇友商低价拓展等情况需突破底线时，须通过省公司决策，报政企事业部备案；</t>
    </r>
    <r>
      <rPr>
        <sz val="12"/>
        <color rgb="FF000000"/>
        <rFont val="Microsoft YaHei Light"/>
        <charset val="134"/>
      </rPr>
      <t xml:space="preserve">
</t>
    </r>
    <r>
      <rPr>
        <b/>
        <sz val="12"/>
        <color rgb="FF000000"/>
        <rFont val="Microsoft YaHei Light"/>
        <charset val="134"/>
      </rPr>
      <t>4、尽量到期不换设备的情况下与客户续签1-2年。</t>
    </r>
  </si>
  <si>
    <t>新华三F1000-Y500</t>
  </si>
  <si>
    <t>1000Mbps</t>
  </si>
  <si>
    <t>新华三F1000-Y1000</t>
  </si>
  <si>
    <t>2000Mbps</t>
  </si>
  <si>
    <t>100万并发连接，每秒新建2万连接，8*GE电口+2*GE SFP接口</t>
  </si>
  <si>
    <t>防火墙增强版</t>
  </si>
  <si>
    <r>
      <rPr>
        <b/>
        <sz val="11"/>
        <rFont val="Microsoft YaHei Light"/>
        <charset val="134"/>
      </rPr>
      <t>1、关键部件全国产化：</t>
    </r>
    <r>
      <rPr>
        <sz val="11"/>
        <rFont val="Microsoft YaHei Light"/>
        <charset val="134"/>
      </rPr>
      <t xml:space="preserve">包括CPU、内存、时钟、安全芯片、操作系统全国产，更符合党政客户需求
</t>
    </r>
    <r>
      <rPr>
        <b/>
        <sz val="11"/>
        <rFont val="Microsoft YaHei Light"/>
        <charset val="134"/>
      </rPr>
      <t>2、主要功能：</t>
    </r>
    <r>
      <rPr>
        <sz val="11"/>
        <rFont val="Microsoft YaHei Light"/>
        <charset val="134"/>
      </rPr>
      <t xml:space="preserve">业务感知、web分类、入侵攻击阻断、专线负载均衡、病毒防护、敏感信息保护、黑白名单功能、紧急安全通知、危险报文阻断、危险链接阻断、威胁关联分析、带宽管理、定期安全报告、远程办公加密连接
</t>
    </r>
    <r>
      <rPr>
        <b/>
        <sz val="11"/>
        <rFont val="Microsoft YaHei Light"/>
        <charset val="134"/>
      </rPr>
      <t>3、应用识别：</t>
    </r>
    <r>
      <rPr>
        <sz val="11"/>
        <rFont val="Microsoft YaHei Light"/>
        <charset val="134"/>
      </rPr>
      <t xml:space="preserve">支持识别6000+应用
</t>
    </r>
    <r>
      <rPr>
        <b/>
        <sz val="11"/>
        <rFont val="Microsoft YaHei Light"/>
        <charset val="134"/>
      </rPr>
      <t>4、入侵防御：</t>
    </r>
    <r>
      <rPr>
        <sz val="11"/>
        <rFont val="Microsoft YaHei Light"/>
        <charset val="134"/>
      </rPr>
      <t xml:space="preserve">1000Mbps版本支持12000+特征库/其他版本支持5000+特征库 
</t>
    </r>
    <r>
      <rPr>
        <b/>
        <sz val="11"/>
        <rFont val="Microsoft YaHei Light"/>
        <charset val="134"/>
      </rPr>
      <t>5、上网行为管理-URL过滤：</t>
    </r>
    <r>
      <rPr>
        <sz val="11"/>
        <rFont val="Microsoft YaHei Light"/>
        <charset val="134"/>
      </rPr>
      <t xml:space="preserve">分类库超1.2亿条规则
</t>
    </r>
    <r>
      <rPr>
        <b/>
        <sz val="11"/>
        <rFont val="Microsoft YaHei Light"/>
        <charset val="134"/>
      </rPr>
      <t>6、病毒库：</t>
    </r>
    <r>
      <rPr>
        <sz val="11"/>
        <rFont val="Microsoft YaHei Light"/>
        <charset val="134"/>
      </rPr>
      <t xml:space="preserve">1000Mbps版本支持500万+/其他版本300万，基于智能 AI签名算法覆盖亿级病毒种类，区别于传统HASH算法的病毒签名和病毒种类1：1覆盖；支持500+僵尸网络识别，支持1000+蠕虫和木马识别
</t>
    </r>
    <r>
      <rPr>
        <b/>
        <sz val="11"/>
        <rFont val="Microsoft YaHei Light"/>
        <charset val="134"/>
      </rPr>
      <t>7、默认提供L2安装</t>
    </r>
    <r>
      <rPr>
        <sz val="11"/>
        <rFont val="Microsoft YaHei Light"/>
        <charset val="134"/>
      </rPr>
      <t xml:space="preserve">
</t>
    </r>
    <r>
      <rPr>
        <b/>
        <sz val="11"/>
        <rFont val="Microsoft YaHei Light"/>
        <charset val="134"/>
      </rPr>
      <t>8、提供增值服务（额外收费）：</t>
    </r>
    <r>
      <rPr>
        <sz val="11"/>
        <rFont val="Microsoft YaHei Light"/>
        <charset val="134"/>
      </rPr>
      <t>外部攻击源自动阻断、高级威胁信息服务、高级威胁关联分析、应用访问可视化（移动专享、友商暂无此服务）</t>
    </r>
  </si>
  <si>
    <t>华为1000E-M100</t>
  </si>
  <si>
    <t>200Mbps</t>
  </si>
  <si>
    <t>10万并发连接，每秒新建1万连接，10*GE电口</t>
  </si>
  <si>
    <t>华为1000E-M200</t>
  </si>
  <si>
    <t>400Mbps</t>
  </si>
  <si>
    <t>20万并发连接，每秒新建1.5万连接，10*GE电口</t>
  </si>
  <si>
    <t>华为1000E-M300</t>
  </si>
  <si>
    <t>30万并发连接，每秒新建2万连接，2*10GE（SFP+）+10*GE电口</t>
  </si>
  <si>
    <t>华为1000E-M500</t>
  </si>
  <si>
    <t>360万并发连接，每秒新建8万连接，2*10GE（SFP+）+16*GE电口+8*GE SFP接口</t>
  </si>
  <si>
    <t>防火墙优享版</t>
  </si>
  <si>
    <r>
      <rPr>
        <sz val="11"/>
        <color theme="1" tint="4.9989318521683403E-2"/>
        <rFont val="Microsoft YaHei Light"/>
        <charset val="134"/>
      </rPr>
      <t>1、</t>
    </r>
    <r>
      <rPr>
        <b/>
        <sz val="11"/>
        <color theme="1" tint="4.9989318521683403E-2"/>
        <rFont val="Microsoft YaHei Light"/>
        <charset val="134"/>
      </rPr>
      <t>主要功能</t>
    </r>
    <r>
      <rPr>
        <sz val="11"/>
        <color theme="1" tint="4.9989318521683403E-2"/>
        <rFont val="Microsoft YaHei Light"/>
        <charset val="134"/>
      </rPr>
      <t>：业务感知、web分类、入侵攻击阻断、专线负载均衡、病毒防护、敏感信息保护、黑白名单功能、紧急安全通知、危险报文阻断、危险链接阻断、带宽管理、定期安全报告、远程办公加密连接
2、</t>
    </r>
    <r>
      <rPr>
        <b/>
        <sz val="11"/>
        <color theme="1" tint="4.9989318521683403E-2"/>
        <rFont val="Microsoft YaHei Light"/>
        <charset val="134"/>
      </rPr>
      <t>应用识别</t>
    </r>
    <r>
      <rPr>
        <sz val="11"/>
        <color theme="1" tint="4.9989318521683403E-2"/>
        <rFont val="Microsoft YaHei Light"/>
        <charset val="134"/>
      </rPr>
      <t>：支持识别2000+应用
3、</t>
    </r>
    <r>
      <rPr>
        <b/>
        <sz val="11"/>
        <color theme="1" tint="4.9989318521683403E-2"/>
        <rFont val="Microsoft YaHei Light"/>
        <charset val="134"/>
      </rPr>
      <t>入侵防御</t>
    </r>
    <r>
      <rPr>
        <sz val="11"/>
        <color theme="1" tint="4.9989318521683403E-2"/>
        <rFont val="Microsoft YaHei Light"/>
        <charset val="134"/>
      </rPr>
      <t>：8000+种特征的攻击检测和防御
4、</t>
    </r>
    <r>
      <rPr>
        <b/>
        <sz val="11"/>
        <color theme="1" tint="4.9989318521683403E-2"/>
        <rFont val="Microsoft YaHei Light"/>
        <charset val="134"/>
      </rPr>
      <t>上网行为管理-URL过滤</t>
    </r>
    <r>
      <rPr>
        <sz val="11"/>
        <color theme="1" tint="4.9989318521683403E-2"/>
        <rFont val="Microsoft YaHei Light"/>
        <charset val="134"/>
      </rPr>
      <t>：2100万条URL规则
5、</t>
    </r>
    <r>
      <rPr>
        <b/>
        <sz val="11"/>
        <color theme="1" tint="4.9989318521683403E-2"/>
        <rFont val="Microsoft YaHei Light"/>
        <charset val="134"/>
      </rPr>
      <t>病毒库</t>
    </r>
    <r>
      <rPr>
        <sz val="11"/>
        <color theme="1" tint="4.9989318521683403E-2"/>
        <rFont val="Microsoft YaHei Light"/>
        <charset val="134"/>
      </rPr>
      <t>：本地库数量1230万+（含僵木蠕检测）
6、</t>
    </r>
    <r>
      <rPr>
        <b/>
        <sz val="11"/>
        <color theme="1" tint="4.9989318521683403E-2"/>
        <rFont val="Microsoft YaHei Light"/>
        <charset val="134"/>
      </rPr>
      <t>默认提供L2安装</t>
    </r>
  </si>
  <si>
    <t>启明星辰V100</t>
  </si>
  <si>
    <t xml:space="preserve">40万并发连接，每秒新建1.2万连接，5GE电口+1光电复用Combo   </t>
  </si>
  <si>
    <t>启明星辰V200</t>
  </si>
  <si>
    <t>150万并发连接，每秒新建1.4万连接，8*GE电口+2*GE光口</t>
  </si>
  <si>
    <t>启明星辰V300</t>
  </si>
  <si>
    <t>130万并发连接，每秒新建5.5万连接，8*GE电口+4*GE光口</t>
  </si>
  <si>
    <t>启明星辰V500</t>
  </si>
  <si>
    <t>130万并发连接，每秒新建7.9万连接，8*GE电口+4*GE光口</t>
  </si>
  <si>
    <t>启明星辰V1K</t>
  </si>
  <si>
    <t>250万并发连接，每秒新建10万连接，6*GE电口+2*GE光口+2*10GE(SFP+)接口</t>
  </si>
  <si>
    <t>审计版</t>
  </si>
  <si>
    <r>
      <rPr>
        <b/>
        <sz val="11"/>
        <color theme="1"/>
        <rFont val="Microsoft YaHei Light"/>
        <charset val="134"/>
      </rPr>
      <t>1、主要功能：</t>
    </r>
    <r>
      <rPr>
        <sz val="11"/>
        <color theme="1"/>
        <rFont val="Microsoft YaHei Light"/>
        <charset val="134"/>
      </rPr>
      <t xml:space="preserve">上网行为管理、行为审计、负载均衡、统一上网认证、协议识别、流量控制、访问控制、应用分流，DNS管控、SD-WAN组网、业务级质量监测等功能，支持180天审计日志本地存储
</t>
    </r>
    <r>
      <rPr>
        <b/>
        <sz val="11"/>
        <color theme="1"/>
        <rFont val="Microsoft YaHei Light"/>
        <charset val="134"/>
      </rPr>
      <t>2、应用识别：</t>
    </r>
    <r>
      <rPr>
        <sz val="11"/>
        <color theme="1"/>
        <rFont val="Microsoft YaHei Light"/>
        <charset val="134"/>
      </rPr>
      <t xml:space="preserve">支持识别超过1000种应用协议协议，现网识别率超过95%
</t>
    </r>
    <r>
      <rPr>
        <b/>
        <sz val="11"/>
        <color theme="1"/>
        <rFont val="Microsoft YaHei Light"/>
        <charset val="134"/>
      </rPr>
      <t>3、威胁情报</t>
    </r>
    <r>
      <rPr>
        <sz val="11"/>
        <color theme="1"/>
        <rFont val="Microsoft YaHei Light"/>
        <charset val="134"/>
      </rPr>
      <t xml:space="preserve">：支持威胁情报的一键监测和一键阻断，情报数量≥10万条，默认情报类型包含16类：挖矿、C2节点、网站后门、僵尸网络、恶意域名、色情网站、赌博网站等类型，情报；支持一键监测和一键阻断、情报库自动同步；（情报库来源于情报威胁联盟）。
</t>
    </r>
    <r>
      <rPr>
        <b/>
        <sz val="11"/>
        <color theme="1"/>
        <rFont val="Microsoft YaHei Light"/>
        <charset val="134"/>
      </rPr>
      <t>4、认证功能</t>
    </r>
    <r>
      <rPr>
        <sz val="11"/>
        <color theme="1"/>
        <rFont val="Microsoft YaHei Light"/>
        <charset val="134"/>
      </rPr>
      <t xml:space="preserve">：支持上网接入的认证，包括不限于：本地认证、短信认证、微信认证、并支持结合AD域和LDAP等多种认证方式；支持自定义配置认证页面，以及自定义认证的黑白名单对象。
</t>
    </r>
    <r>
      <rPr>
        <b/>
        <sz val="11"/>
        <color theme="1"/>
        <rFont val="Microsoft YaHei Light"/>
        <charset val="134"/>
      </rPr>
      <t>5、提供增值服务（额外收费）</t>
    </r>
    <r>
      <rPr>
        <sz val="11"/>
        <color theme="1"/>
        <rFont val="Microsoft YaHei Light"/>
        <charset val="134"/>
      </rPr>
      <t xml:space="preserve">：审计版上传网监平台属于客户自选增值服务，需单独购买，该服务建议由省内自行定价。
</t>
    </r>
    <r>
      <rPr>
        <b/>
        <sz val="11"/>
        <color theme="1"/>
        <rFont val="Microsoft YaHei Light"/>
        <charset val="134"/>
      </rPr>
      <t>6、默认提供L2安装</t>
    </r>
  </si>
  <si>
    <t>派网A1000-P300</t>
  </si>
  <si>
    <t xml:space="preserve">内置256GB固态硬盘，支持180天审计日志存储，6万并发连接，每秒新建15万连接，5GE电口+2GE光口 </t>
  </si>
  <si>
    <t>派网A1000-P500</t>
  </si>
  <si>
    <t>内置256GB固态硬盘，支持180天审计日志存储，6万并发连接，每秒新建30万连接，5GE电口+2combo</t>
  </si>
  <si>
    <t>派网A1000-P1K</t>
  </si>
  <si>
    <t>内置512GB固态硬盘，支持180天审计日志存储6万并发连接，每秒新建50万连接，9GE电口+2GE光口</t>
  </si>
  <si>
    <t>终端类型</t>
  </si>
  <si>
    <t>月套餐费（元/月）（7天云存储）</t>
  </si>
  <si>
    <t>平台接入费（必选）</t>
  </si>
  <si>
    <t>云存储功能费（必选一种）元/月/路</t>
  </si>
  <si>
    <t>元/月/路</t>
  </si>
  <si>
    <t>7天</t>
  </si>
  <si>
    <t>30天</t>
  </si>
  <si>
    <t>60天</t>
  </si>
  <si>
    <t>90天</t>
  </si>
  <si>
    <t>A406（枪机）</t>
  </si>
  <si>
    <t>5+10</t>
  </si>
  <si>
    <t>E509（枪机）</t>
  </si>
  <si>
    <t>9+10</t>
  </si>
  <si>
    <t>E509广播版（枪机）</t>
  </si>
  <si>
    <t>S409广播版（AI枪机）</t>
  </si>
  <si>
    <t>19+10</t>
  </si>
  <si>
    <t>esop订购</t>
  </si>
  <si>
    <t xml:space="preserve">基础奖励：激励第1、3、6月各核发1次，每次月功能费50%，共150%
</t>
  </si>
  <si>
    <t>合约期36个月</t>
  </si>
  <si>
    <t>活动代码</t>
  </si>
  <si>
    <t>活动名称</t>
  </si>
  <si>
    <t>捆绑促销代码</t>
  </si>
  <si>
    <t>促销名称</t>
  </si>
  <si>
    <t>活动主要内容</t>
  </si>
  <si>
    <t>产品内容</t>
  </si>
  <si>
    <t>说明</t>
  </si>
  <si>
    <t>智慧看店（明厨亮灶AI专业版）</t>
  </si>
  <si>
    <t>明厨亮灶AI专业版（千里眼_OneIct平台）</t>
  </si>
  <si>
    <t>实收30元/月，租用1台千里眼明厨亮灶监控设备，获得30天标准云存储服务及明厨亮灶专业版AI识别与平台对接服务</t>
  </si>
  <si>
    <t>AI应用-明厨亮灶专业版</t>
  </si>
  <si>
    <t>30天标准云存储需要线下开通</t>
  </si>
  <si>
    <t>智慧看店（明厨亮灶基础版）</t>
  </si>
  <si>
    <t>明厨亮灶基础版（千里眼_OneIct平台）</t>
  </si>
  <si>
    <t>实收20元/月，租用1台千里眼明厨亮灶监控设备，获得30天标准云存储与平台对接服务</t>
  </si>
  <si>
    <t>30天标准云存储</t>
  </si>
  <si>
    <t>重点推荐</t>
  </si>
  <si>
    <t>对应设备是E509/A410/A406/E501</t>
  </si>
  <si>
    <t>智慧看店（明厨亮灶超值）</t>
  </si>
  <si>
    <t>明厨亮灶超值版（千里眼_OneIct平台）</t>
  </si>
  <si>
    <t>实收10元/月，租用1台千里眼明厨亮灶监控设备，升级为30天标准云存储服务与平台对接服务</t>
  </si>
  <si>
    <t>20元档位竞争不过友商时，</t>
  </si>
  <si>
    <t>可以考虑10元档位</t>
  </si>
  <si>
    <t>智慧看店（明厨亮灶存储版）</t>
  </si>
  <si>
    <t>明厨亮灶存储版（千里眼_OneIct平台）</t>
  </si>
  <si>
    <t>实收15元/月，获得30天标准云存储与平台对接服务</t>
  </si>
  <si>
    <t>只有30天标准云存储</t>
  </si>
  <si>
    <t>智慧看店</t>
  </si>
  <si>
    <t>智慧看店（基础版）</t>
  </si>
  <si>
    <t>实收15元/月，租用1台千里眼明厨亮灶监控设备，获得7天标准云存储与平台对接服务</t>
  </si>
  <si>
    <t>7天标准云存储</t>
  </si>
  <si>
    <t>类型</t>
  </si>
  <si>
    <t>合约期</t>
  </si>
  <si>
    <t>功能费</t>
  </si>
  <si>
    <t>押金描述</t>
  </si>
  <si>
    <t>（全省政策）智能云锁权益包Cat.1单机版（6月合约期）           </t>
  </si>
  <si>
    <t>6个月</t>
  </si>
  <si>
    <t>一次性700元</t>
  </si>
  <si>
    <t>收取700元智能云锁服务费，可获得全自动智能指纹门锁一台，承诺在网6个月，享受2年无偿质保。</t>
  </si>
  <si>
    <t>（全省政策）智能云锁权益包Cat.1_30元/月（24个月）            </t>
  </si>
  <si>
    <t>24个月</t>
  </si>
  <si>
    <t>30元/月</t>
  </si>
  <si>
    <t>收取30元/月智能云锁服务费，可获得全自动智能指纹门锁一台，承诺在网24个月，享受2年无偿质保。</t>
  </si>
  <si>
    <t>（全省政策）59及以上智能云锁权益包_当月生效（36个月）        </t>
  </si>
  <si>
    <t>36个月</t>
  </si>
  <si>
    <t>20元/月</t>
  </si>
  <si>
    <t>客户升档至59套餐，每月收取客户20元，每月返还客户20元话费，合约期36个月；与折扣互斥，与终端活动互斥，与校园套餐优惠组180000001927互斥；20元话费折扣算大市场。收入按照50:50与大市场进行拆分，年底根据目标完成情况进行收入叠回。</t>
  </si>
  <si>
    <t>（全省政策）89及以上智能云锁权益包_当月生效（36个月）        </t>
  </si>
  <si>
    <t>客户升档至89套餐，每月收取客户20元，每月返还客户20元话费，合约期36个月；与折扣互斥，与终端活动互斥，与校园套餐优惠组180000001927互斥；20元话费折扣算大市场。收入按照50:50与大市场进行拆分，年底根据目标完成情况进行收入叠回。</t>
  </si>
  <si>
    <t>（全省政策）129及以上智能云锁权益包_当月生效（36个月）       </t>
  </si>
  <si>
    <t>客户升档至129套餐，每月收取客户20元，每月返还客户20元话费，合约期36个月；与折扣互斥，与终端活动互斥，与校园套餐优惠组180000001927互斥；20元话费折扣算大市场。收入按照50:50与大市场进行拆分，年底根据目标完成情况进行收入叠回。</t>
  </si>
  <si>
    <t>（全省政策）159及以上政企智能云锁权益包_当月生效（36个月）   </t>
  </si>
  <si>
    <t>客户升档至159套餐，每月收取客户20元，每月返还客户20元话费，合约期36个月；与折扣互斥，与终端活动互斥，与校园套餐优惠组180000001927互斥；20元话费折扣算大市场。收入按照50:50与大市场进行拆分，年底根据目标完成情况进行收入叠回。</t>
  </si>
  <si>
    <t>（全省政策）199及以上政企智能云锁权益包_当月生效（36个月）   </t>
  </si>
  <si>
    <t>客户升档至199套餐，每月收取客户20元，每月返还客户20元话费，合约期36个月；与折扣互斥，与终端活动互斥，与校园套餐优惠组180000001927互斥；20元话费折扣算大市场。收入按照50:50与大市场进行拆分，年底根据目标完成情况进行收入叠回。</t>
  </si>
  <si>
    <t>（全省政策）239及以上政企智能云锁权益包_当月生效（36个月）   </t>
  </si>
  <si>
    <t>客户升档至239套餐，每月收取客户20元，每月返还客户20元话费，合约期36个月；与折扣互斥，与终端活动互斥，与校园套餐优惠组180000001927互斥；20元话费折扣算大市场。收入按照50:50与大市场进行拆分，年底根据目标完成情况进行收入叠回。</t>
  </si>
  <si>
    <t>（全省政策）299及以上政企智能云锁权益包_当月生效（36个月）   </t>
  </si>
  <si>
    <t>客户升档至299套餐，每月收取客户20元，每月返还客户20元话费，合约期36个月；与折扣互斥，与终端活动互斥，与校园套餐优惠组180000001927互斥；20元话费折扣算大市场。收入按照50:50与大市场进行拆分，年底根据目标完成情况进行收入叠回。</t>
  </si>
  <si>
    <t>2024智能云锁成员存送活动7000元送300元（计费号）</t>
  </si>
  <si>
    <t>一次性收费7000元</t>
  </si>
  <si>
    <t>计费号受理，预存7000元（只能用于办理智能门锁业务），返还300元话费在计费号上</t>
  </si>
  <si>
    <t>2024智能云锁成员存送活动14000元送800元（计费号）</t>
  </si>
  <si>
    <t>一次性收费14000元</t>
  </si>
  <si>
    <t>计费号受理，预存14000元（只能用于办理智能门锁业务），返还800元话费在计费号上</t>
  </si>
  <si>
    <t>2024智能云锁成员存送活动21000元送1350元（计费号）</t>
  </si>
  <si>
    <t>一次性收费21000元</t>
  </si>
  <si>
    <t>计费号受理，预存21000元（只能用于办理智能门锁业务），返还1350元话费在计费号上</t>
  </si>
  <si>
    <t>2024智能云锁成员存送活动28000元送2000元（计费号）</t>
  </si>
  <si>
    <t>一次性收费28000元</t>
  </si>
  <si>
    <t>计费号受理，预存28000元（只能用于办理智能门锁业务），返还2000元话费在计费号上</t>
  </si>
  <si>
    <t>电摩充电版</t>
  </si>
  <si>
    <t>（省）电摩卫士安全出行特惠包10元24个月合约期（充电版）</t>
  </si>
  <si>
    <t>10元/月</t>
  </si>
  <si>
    <t>10元/月，合约期（承诺在网最低时限）24个月，提供电摩卫士终端一台。</t>
  </si>
  <si>
    <t>（充电版）政企安全出行5G区域流量融合包 </t>
  </si>
  <si>
    <t>每月收取10元功能费，合约期（承诺在网最低时限）24个月，提供电摩卫士终端设备一台，每月赠送5GB省内区域流量，流量当月使用有效，不可共享或转赠。</t>
  </si>
  <si>
    <t>（充电版）政企安全出行单机版150元套餐</t>
  </si>
  <si>
    <t>一次性150元</t>
  </si>
  <si>
    <t>一次性付费150元（充电版）活动，合约期（承诺在网最低时限）12个月，提供电摩卫士权益服务。</t>
  </si>
  <si>
    <t>电摩接线版</t>
  </si>
  <si>
    <t>（省）电摩卫士安全出行特惠包8元24个月_2022版</t>
  </si>
  <si>
    <t>8元/月</t>
  </si>
  <si>
    <t>8元/月，合约期（承诺在网最低时限）24个月，提供电摩卫士终端一台，以及两年的电动车盗抢险或一年的第三者险供选择。</t>
  </si>
  <si>
    <t>（省）电摩卫士安全出行单机版套餐180元24个月_2022版</t>
  </si>
  <si>
    <t>一次性180元</t>
  </si>
  <si>
    <t>一次性收取180元，提供电摩卫士终端一台以及两年的电动车盗抢险或一年的第三者险供选择；合约期（承诺在网的最低期限）24个月，提前终止按实物租赁类赔付规则进行赔付。</t>
  </si>
  <si>
    <t>（省）电摩卫士安全出行融合包15元24个月_2022版</t>
  </si>
  <si>
    <t>15元/月</t>
  </si>
  <si>
    <t>15元/月，合约期（承诺在网最低时限）24个月，提供电摩卫士一台，每月可享受2G国内流量（不含港澳台）和50分钟国内通话，未用完不节余。</t>
  </si>
  <si>
    <t>（接线版）政企安全出行5G区域流量融合包 </t>
  </si>
  <si>
    <t>12元/月</t>
  </si>
  <si>
    <t>每月收取12元功能费，合约期（承诺在网最低时限）24个月，提供电摩卫士终端设备一台，每月赠送5GB省内区域流量，流量当月使用有效，不可共享或转赠。</t>
  </si>
  <si>
    <t>行车卫士</t>
  </si>
  <si>
    <t>（省）行车卫士M11一次性收费450元（计费号受理）</t>
  </si>
  <si>
    <t>一次性收费450元，合约期12个月，提供行车卫士一台</t>
  </si>
  <si>
    <t>（省）行车卫士M11-20元24个月合约期（计费号受理）</t>
  </si>
  <si>
    <t>20元/月，合约期24个月，提供行车卫士一台</t>
  </si>
  <si>
    <t> （省）行车卫士M11一次性收费450元（手机号受理）</t>
  </si>
  <si>
    <t> （省）行车卫士M11-20元24个月合约期（手机号受理）</t>
  </si>
  <si>
    <t>(省)行车卫士 M11融合特惠包 20 元(手机号受理)</t>
  </si>
  <si>
    <t>提供行车记录仪M11终端设备一台，每月赠送5GB 省内区域流量，流量当月使用有效，不可共享或转赠</t>
  </si>
  <si>
    <t>(省)行车卫士 M11融合特惠包 25元(手机号受理)</t>
  </si>
  <si>
    <t>提供行车记录仪M11终端设备一台，每月赠送10GB 省内区域流量，流量当月使用有效，不可共享或转赠</t>
  </si>
  <si>
    <t>常规押金</t>
  </si>
  <si>
    <t>*以旧换新系列押金需申请市控权限：37637</t>
  </si>
  <si>
    <t>消防安全10元月包（第一台）</t>
  </si>
  <si>
    <t>月功能费10元，可享烟感服务（1户），合约期（承诺在网最低时限）36个月。活动到期后烟感服务自动取消。提前终止合约等违约行为需进行赔付。</t>
  </si>
  <si>
    <t>消防安全8元月包（第二台）</t>
  </si>
  <si>
    <t>月功能费8元，可享烟感服务（1户），合约期（承诺在网最低时限）36个月。活动到期后烟感服务自动取消。提前终止合约等违约行为需进行赔付。</t>
  </si>
  <si>
    <t>消防安全6元月包（第三台）</t>
  </si>
  <si>
    <t>6元/月</t>
  </si>
  <si>
    <t>月功能费6元，可享烟感服务（1户），合约期（承诺在网最低时限）36个月。活动到期后烟感服务自动取消。提前终止合约等违约行为需进行赔付。</t>
  </si>
  <si>
    <t>消防安全15元月包24个月（第一台）</t>
  </si>
  <si>
    <t>月功能费15元，可享烟感服务（1户），合约期（承诺在网最低时限）24个月。活动到期后烟感服务自动取消。提前终止合约等违约行为需进行赔付。</t>
  </si>
  <si>
    <t>消防安全12元月包24个月（第二台）</t>
  </si>
  <si>
    <t>月功能费12元，可享烟感服务（1户），合约期（承诺在网最低时限）24个月。活动到期后烟感服务自动取消。提前终止合约等违约行为需进行赔付。</t>
  </si>
  <si>
    <t>消防安全9元月包24个月（第三台）</t>
  </si>
  <si>
    <t>9元/月</t>
  </si>
  <si>
    <t>月功能费9元，可享烟感服务（1户），合约期（承诺在网最低时限）24个月。活动到期后烟感服务自动取消。提前终止合约等违约行为需进行赔付。</t>
  </si>
  <si>
    <t>政企消防安全三年包</t>
  </si>
  <si>
    <t>月功能费15元，可享烟感服务（1户），合约期（承诺在网最低时限）36个月。活动到期后烟感服务自动取消。提前终止合约等违约行为需进行赔付。</t>
  </si>
  <si>
    <t>（省）消防安全单机版2023</t>
  </si>
  <si>
    <t>220元一次性</t>
  </si>
  <si>
    <t>220元烟感服务（1户），可使用烟感服务3年，可多户叠加办理，计费号可办理。</t>
  </si>
  <si>
    <t>（省）消防安全单机升级版（4G）</t>
  </si>
  <si>
    <t>240元一次性</t>
  </si>
  <si>
    <t>240元烟感服务（1户），可使用烟感服务3年，可多户叠加办理，计费号可办理。</t>
  </si>
  <si>
    <t>消防安全以旧换新7元特惠月包（计费号）</t>
  </si>
  <si>
    <t>7元/月</t>
  </si>
  <si>
    <t>月功能费7元，可享烟感服务（1户），合约期（承诺在网最低时限）36个月。活动到期后烟感服务自动取消。提前终止合约等违约行为需进行赔付。</t>
  </si>
  <si>
    <t>消防安全以旧换新特惠包单机版（计费号）</t>
  </si>
  <si>
    <t>180一次性</t>
  </si>
  <si>
    <t>180元烟感服务（1户），合约期（承诺在网最低时限）6个月，可使用烟感服务3年。</t>
  </si>
  <si>
    <t>消防安全以旧换新7元特惠月包（手机号）</t>
  </si>
  <si>
    <t>消防安全以旧换新特惠包单机版（手机号）</t>
  </si>
  <si>
    <t>烟感升档送</t>
  </si>
  <si>
    <t xml:space="preserve">*需申请市控权限：37497 </t>
  </si>
  <si>
    <t>（省）消防安全升档包（升档39元套餐）36个月</t>
  </si>
  <si>
    <t>【订购提醒】您好！您已成功办理（省）消防安全升档包（升档39元套餐）36个月活动，活动次月生效，合约期（承诺在网最低时限）36个月，提供烟感服务（1户）。活动到期后优惠自动取消，如提前解约，需按照系统配置的分月到账类赔付规则进行赔付，赔付规则：客户实际已履约合约期数* 每月优惠10元，请前往营业厅受理。感谢您的参与和关注。【中国移动】</t>
  </si>
  <si>
    <t>（省）消防安全升档包（升档59元套餐）36个月</t>
  </si>
  <si>
    <t>【订购提醒】您好！您已成功办理（省）消防安全升档包（升档59元套餐）36个月活动，活动次月生效，合约期（承诺在网最低时限）36个月，提供烟感服务（1户）。活动到期后优惠自动取消，如提前解约，需按照系统配置的分月到账类赔付规则进行赔付，赔付规则：客户实际已履约合约期数* 每月优惠10元，请前往营业厅受理。感谢您的参与和关注。【中国移动】</t>
  </si>
  <si>
    <t>（省）消防安全升档包（升档89元套餐）36个月</t>
  </si>
  <si>
    <t>【订购提醒】您好！您已成功办理（省）消防安全升档包（升档89元套餐）36个月活动，活动次月生效，合约期（承诺在网最低时限）36个月，提供烟感服务（1户）。活动到期后优惠自动取消，如提前解约，需按照系统配置的分月到账类赔付规则进行赔付，赔付规则：客户实际已履约合约期数* 每月优惠10元，请前往营业厅受理。感谢您的参与和关注。【中国移动】</t>
  </si>
  <si>
    <t>（省）消防安全升档包（升档129元套餐）36个月</t>
  </si>
  <si>
    <t>【订购提醒】您好！您已成功办理（省）消防安全升档包（升档129元套餐）36个月活动，活动次月生效，合约期（承诺在网最低时限）36个月，提供烟感服务（1户）。活动到期后优惠自动取消，如提前解约，需按照系统配置的分月到账类赔付规则进行赔付，赔付规则：客户实际已履约合约期数* 每月优惠10元，请前往营业厅受理。感谢您的参与和关注。【中国移动】</t>
  </si>
  <si>
    <t>（省）消防安全升档包（升档159元套餐）36个月</t>
  </si>
  <si>
    <t>【订购提醒】您好！您已成功办理（省）消防安全升档包（升档159元套餐）36个月活动，活动次月生效，合约期（承诺在网最低时限）36个月，提供烟感服务（1户）。活动到期后优惠自动取消，如提前解约，需按照系统配置的分月到账类赔付规则进行赔付，赔付规则：客户实际已履约合约期数* 每月优惠10元，请前往营业厅受理。感谢您的参与和关注。【中国移动】</t>
  </si>
  <si>
    <t>（省）消防安全升档包（升档199元套餐）36个月</t>
  </si>
  <si>
    <t>【订购提醒】您好！您已成功办理（省）消防安全升档包（升档199元套餐）36个月活动，活动次月生效，合约期（承诺在网最低时限）36个月，提供烟感服务（1户）。活动到期后优惠自动取消，如提前解约，需按照系统配置的分月到账类赔付规则进行赔付，赔付规则：客户实际已履约合约期数* 每月优惠10元，请前往营业厅受理。感谢您的参与和关注。【中国移动】</t>
  </si>
  <si>
    <t>（省）消防安全升档包（升档239元套餐）36个月</t>
  </si>
  <si>
    <t>【订购提醒】您好！您已成功办理（省）消防安全升档包（升档239元套餐）36个月活动，活动次月生效，合约期（承诺在网最低时限）36个月，提供烟感服务（1户）。活动到期后优惠自动取消，如提前解约，需按照系统配置的分月到账类赔付规则进行赔付，赔付规则：客户实际已履约合约期数* 每月优惠10元，请前往营业厅受理。感谢您的参与和关注。【中国移动】</t>
  </si>
  <si>
    <t>烟感存送活动</t>
  </si>
  <si>
    <t>活动描述</t>
  </si>
  <si>
    <t>2024烟感成员存送活动2200元送660元（计费号） </t>
  </si>
  <si>
    <t>2200一次性</t>
  </si>
  <si>
    <t>计费号受理，预存2200元（只能用于办理烟感业务），返还660元在计费号上</t>
  </si>
  <si>
    <t>2024烟感成员存送活动4400元送1320元（计费号） </t>
  </si>
  <si>
    <t>4400一次性</t>
  </si>
  <si>
    <t>计费号受理，预存4400元（只能用于办理烟感业务），返还1320元在计费号上</t>
  </si>
  <si>
    <t>2024烟感成员存送活动8800元送2640元（计费号）</t>
  </si>
  <si>
    <t>8800一次性</t>
  </si>
  <si>
    <t>计费号受理，预存8800元（只能用于办理烟感业务），返还2640元在计费号上</t>
  </si>
  <si>
    <t>产品</t>
  </si>
  <si>
    <t>产品名称（暂定名）</t>
  </si>
  <si>
    <t>最大折扣</t>
  </si>
  <si>
    <t>省侧底价</t>
  </si>
  <si>
    <t>超套规则</t>
  </si>
  <si>
    <t>终端选型</t>
  </si>
  <si>
    <t>5G快线</t>
  </si>
  <si>
    <t>2024版5G网关300G流量一年期融合套餐</t>
  </si>
  <si>
    <t>1年</t>
  </si>
  <si>
    <t>7折</t>
  </si>
  <si>
    <t>超套限速，300G~1T限速100M，超过1T限速10M</t>
  </si>
  <si>
    <t>E3141</t>
  </si>
  <si>
    <t>5G随心联</t>
  </si>
  <si>
    <t>2024版5G办公终端30G流量一年期融合套餐</t>
  </si>
  <si>
    <t>30G~50G限速10M，超过50G限速1M</t>
  </si>
  <si>
    <t>MI01</t>
  </si>
  <si>
    <r>
      <rPr>
        <sz val="10"/>
        <color rgb="FF000000"/>
        <rFont val="宋体"/>
        <charset val="134"/>
      </rPr>
      <t>（省）随身</t>
    </r>
    <r>
      <rPr>
        <sz val="10"/>
        <color rgb="FF000000"/>
        <rFont val="Arial"/>
        <family val="2"/>
      </rPr>
      <t>MIFI</t>
    </r>
    <r>
      <rPr>
        <sz val="10"/>
        <color rgb="FF000000"/>
        <rFont val="宋体"/>
        <charset val="134"/>
      </rPr>
      <t>一年包（八折）（手机号）</t>
    </r>
  </si>
  <si>
    <r>
      <rPr>
        <sz val="10"/>
        <color rgb="FF000000"/>
        <rFont val="Arial"/>
        <family val="2"/>
      </rPr>
      <t>24</t>
    </r>
    <r>
      <rPr>
        <sz val="10"/>
        <color rgb="FF000000"/>
        <rFont val="宋体"/>
        <charset val="134"/>
      </rPr>
      <t>元</t>
    </r>
    <r>
      <rPr>
        <sz val="10"/>
        <color rgb="FF000000"/>
        <rFont val="Arial"/>
        <family val="2"/>
      </rPr>
      <t>/</t>
    </r>
    <r>
      <rPr>
        <sz val="10"/>
        <color rgb="FF000000"/>
        <rFont val="宋体"/>
        <charset val="134"/>
      </rPr>
      <t>月</t>
    </r>
  </si>
  <si>
    <r>
      <rPr>
        <sz val="10"/>
        <color rgb="FF000000"/>
        <rFont val="宋体"/>
        <charset val="134"/>
      </rPr>
      <t>每月支付</t>
    </r>
    <r>
      <rPr>
        <sz val="10"/>
        <color rgb="FF000000"/>
        <rFont val="Arial"/>
        <family val="2"/>
      </rPr>
      <t>24</t>
    </r>
    <r>
      <rPr>
        <sz val="10"/>
        <color rgb="FF000000"/>
        <rFont val="宋体"/>
        <charset val="134"/>
      </rPr>
      <t>元随身</t>
    </r>
    <r>
      <rPr>
        <sz val="10"/>
        <color rgb="FF000000"/>
        <rFont val="Arial"/>
        <family val="2"/>
      </rPr>
      <t>MIFI</t>
    </r>
    <r>
      <rPr>
        <sz val="10"/>
        <color rgb="FF000000"/>
        <rFont val="宋体"/>
        <charset val="134"/>
      </rPr>
      <t>套餐费，合约期</t>
    </r>
    <r>
      <rPr>
        <sz val="10"/>
        <color rgb="FF000000"/>
        <rFont val="Arial"/>
        <family val="2"/>
      </rPr>
      <t>12</t>
    </r>
    <r>
      <rPr>
        <sz val="10"/>
        <color rgb="FF000000"/>
        <rFont val="宋体"/>
        <charset val="134"/>
      </rPr>
      <t>个月，可获得随身</t>
    </r>
    <r>
      <rPr>
        <sz val="10"/>
        <color rgb="FF000000"/>
        <rFont val="Arial"/>
        <family val="2"/>
      </rPr>
      <t>MIFI</t>
    </r>
    <r>
      <rPr>
        <sz val="10"/>
        <color rgb="FF000000"/>
        <rFont val="宋体"/>
        <charset val="134"/>
      </rPr>
      <t>一台。如提前解约，需按照系统配置的实物租赁类规则进行赔付，赔付规则：</t>
    </r>
    <r>
      <rPr>
        <sz val="10"/>
        <color rgb="FF000000"/>
        <rFont val="Arial"/>
        <family val="2"/>
      </rPr>
      <t>1</t>
    </r>
    <r>
      <rPr>
        <sz val="10"/>
        <color rgb="FF000000"/>
        <rFont val="宋体"/>
        <charset val="134"/>
      </rPr>
      <t>、已归还终端设备：无需赔付；</t>
    </r>
    <r>
      <rPr>
        <sz val="10"/>
        <color rgb="FF000000"/>
        <rFont val="Arial"/>
        <family val="2"/>
      </rPr>
      <t>2</t>
    </r>
    <r>
      <rPr>
        <sz val="10"/>
        <color rgb="FF000000"/>
        <rFont val="宋体"/>
        <charset val="134"/>
      </rPr>
      <t>、未归还终端设备：</t>
    </r>
    <r>
      <rPr>
        <sz val="10"/>
        <color rgb="FF000000"/>
        <rFont val="Arial"/>
        <family val="2"/>
      </rPr>
      <t>190</t>
    </r>
    <r>
      <rPr>
        <sz val="10"/>
        <color rgb="FF000000"/>
        <rFont val="宋体"/>
        <charset val="134"/>
      </rPr>
      <t>元</t>
    </r>
  </si>
  <si>
    <r>
      <rPr>
        <sz val="10"/>
        <color rgb="FF000000"/>
        <rFont val="宋体"/>
        <charset val="134"/>
      </rPr>
      <t>（省）随身</t>
    </r>
    <r>
      <rPr>
        <sz val="10"/>
        <color rgb="FF000000"/>
        <rFont val="Arial"/>
        <family val="2"/>
      </rPr>
      <t>MIFI</t>
    </r>
    <r>
      <rPr>
        <sz val="10"/>
        <color rgb="FF000000"/>
        <rFont val="宋体"/>
        <charset val="134"/>
      </rPr>
      <t>单机版（八折）（手机号）</t>
    </r>
  </si>
  <si>
    <r>
      <rPr>
        <sz val="10"/>
        <color rgb="FF000000"/>
        <rFont val="Arial"/>
        <family val="2"/>
      </rPr>
      <t>280</t>
    </r>
    <r>
      <rPr>
        <sz val="10"/>
        <color rgb="FF000000"/>
        <rFont val="宋体"/>
        <charset val="134"/>
      </rPr>
      <t>一次性</t>
    </r>
  </si>
  <si>
    <r>
      <rPr>
        <sz val="10"/>
        <color rgb="FF000000"/>
        <rFont val="Arial"/>
        <family val="2"/>
      </rPr>
      <t>280</t>
    </r>
    <r>
      <rPr>
        <sz val="10"/>
        <color rgb="FF000000"/>
        <rFont val="宋体"/>
        <charset val="134"/>
      </rPr>
      <t>元随身</t>
    </r>
    <r>
      <rPr>
        <sz val="10"/>
        <color rgb="FF000000"/>
        <rFont val="Arial"/>
        <family val="2"/>
      </rPr>
      <t>MIFI(1</t>
    </r>
    <r>
      <rPr>
        <sz val="10"/>
        <color rgb="FF000000"/>
        <rFont val="宋体"/>
        <charset val="134"/>
      </rPr>
      <t>台</t>
    </r>
    <r>
      <rPr>
        <sz val="10"/>
        <color rgb="FF000000"/>
        <rFont val="Arial"/>
        <family val="2"/>
      </rPr>
      <t>)</t>
    </r>
    <r>
      <rPr>
        <sz val="10"/>
        <color rgb="FF000000"/>
        <rFont val="宋体"/>
        <charset val="134"/>
      </rPr>
      <t>，需承诺在网</t>
    </r>
    <r>
      <rPr>
        <sz val="10"/>
        <color rgb="FF000000"/>
        <rFont val="Arial"/>
        <family val="2"/>
      </rPr>
      <t>6</t>
    </r>
    <r>
      <rPr>
        <sz val="10"/>
        <color rgb="FF000000"/>
        <rFont val="宋体"/>
        <charset val="134"/>
      </rPr>
      <t>个月，可多户叠加办理。如提前解约，需按照系统配置的实物租赁类规则进行赔付，赔付规则：</t>
    </r>
    <r>
      <rPr>
        <sz val="10"/>
        <color rgb="FF000000"/>
        <rFont val="Arial"/>
        <family val="2"/>
      </rPr>
      <t>1</t>
    </r>
    <r>
      <rPr>
        <sz val="10"/>
        <color rgb="FF000000"/>
        <rFont val="宋体"/>
        <charset val="134"/>
      </rPr>
      <t>、已归还终端设备：无需赔付；</t>
    </r>
    <r>
      <rPr>
        <sz val="10"/>
        <color rgb="FF000000"/>
        <rFont val="Arial"/>
        <family val="2"/>
      </rPr>
      <t>2</t>
    </r>
    <r>
      <rPr>
        <sz val="10"/>
        <color rgb="FF000000"/>
        <rFont val="宋体"/>
        <charset val="134"/>
      </rPr>
      <t>、未归还终端设备：</t>
    </r>
    <r>
      <rPr>
        <sz val="10"/>
        <color rgb="FF000000"/>
        <rFont val="Arial"/>
        <family val="2"/>
      </rPr>
      <t>190</t>
    </r>
    <r>
      <rPr>
        <sz val="10"/>
        <color rgb="FF000000"/>
        <rFont val="宋体"/>
        <charset val="134"/>
      </rPr>
      <t>元</t>
    </r>
  </si>
  <si>
    <r>
      <rPr>
        <sz val="10"/>
        <color rgb="FF000000"/>
        <rFont val="宋体"/>
        <charset val="134"/>
      </rPr>
      <t>（省）随身</t>
    </r>
    <r>
      <rPr>
        <sz val="10"/>
        <color rgb="FF000000"/>
        <rFont val="Arial"/>
        <family val="2"/>
      </rPr>
      <t>MIFI</t>
    </r>
    <r>
      <rPr>
        <sz val="10"/>
        <color rgb="FF000000"/>
        <rFont val="宋体"/>
        <charset val="134"/>
      </rPr>
      <t>单机版（八折）（计费号）</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</si>
</sst>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8" formatCode="0_ "/>
    <numFmt numFmtId="179" formatCode="0.0_ "/>
  </numFmts>
  <fonts count="50" x14ac:knownFonts="1">
    <font>
      <sz val="11"/>
      <color theme="1"/>
      <name val="宋体"/>
      <charset val="134"/>
      <scheme val="minor"/>
    </font>
    <font>
      <b/>
      <sz val="10"/>
      <color rgb="FF000000"/>
      <name val="微软雅黑"/>
      <charset val="134"/>
    </font>
    <font>
      <sz val="10"/>
      <color rgb="FF000000"/>
      <name val="微软雅黑"/>
      <charset val="134"/>
    </font>
    <font>
      <sz val="12"/>
      <color theme="1"/>
      <name val="宋体"/>
      <charset val="134"/>
      <scheme val="minor"/>
    </font>
    <font>
      <b/>
      <sz val="12"/>
      <color theme="1"/>
      <name val="微软雅黑"/>
      <charset val="134"/>
    </font>
    <font>
      <sz val="12"/>
      <name val="微软雅黑"/>
      <charset val="134"/>
    </font>
    <font>
      <sz val="12"/>
      <color theme="1"/>
      <name val="微软雅黑"/>
      <charset val="134"/>
    </font>
    <font>
      <sz val="12"/>
      <color rgb="FFC00000"/>
      <name val="微软雅黑"/>
      <charset val="134"/>
    </font>
    <font>
      <b/>
      <sz val="10"/>
      <color rgb="FF000000"/>
      <name val="宋体"/>
      <charset val="134"/>
    </font>
    <font>
      <sz val="10"/>
      <color rgb="FF000000"/>
      <name val="宋体"/>
      <charset val="134"/>
    </font>
    <font>
      <sz val="10"/>
      <color rgb="FF000000"/>
      <name val="Arial"/>
      <family val="2"/>
    </font>
    <font>
      <sz val="11"/>
      <color rgb="FFFF0000"/>
      <name val="宋体"/>
      <charset val="134"/>
      <scheme val="minor"/>
    </font>
    <font>
      <sz val="10"/>
      <color rgb="FFFF0000"/>
      <name val="微软雅黑"/>
      <charset val="134"/>
    </font>
    <font>
      <sz val="10"/>
      <color theme="1"/>
      <name val="微软雅黑"/>
      <charset val="134"/>
    </font>
    <font>
      <b/>
      <sz val="12"/>
      <color rgb="FF000000"/>
      <name val="微软雅黑"/>
      <charset val="134"/>
    </font>
    <font>
      <sz val="12"/>
      <color rgb="FF000000"/>
      <name val="微软雅黑"/>
      <charset val="134"/>
    </font>
    <font>
      <b/>
      <sz val="10"/>
      <color rgb="FF000000"/>
      <name val="宋体"/>
      <charset val="134"/>
      <scheme val="minor"/>
    </font>
    <font>
      <sz val="10"/>
      <color rgb="FF000000"/>
      <name val="宋体"/>
      <charset val="134"/>
      <scheme val="minor"/>
    </font>
    <font>
      <sz val="8"/>
      <color rgb="FF000000"/>
      <name val="微软雅黑"/>
      <charset val="134"/>
    </font>
    <font>
      <sz val="9"/>
      <color rgb="FF000000"/>
      <name val="Arial"/>
      <family val="2"/>
    </font>
    <font>
      <b/>
      <sz val="9"/>
      <color rgb="FF000000"/>
      <name val="Arial"/>
      <family val="2"/>
    </font>
    <font>
      <sz val="9"/>
      <color rgb="FF000000"/>
      <name val="微软雅黑"/>
      <charset val="134"/>
    </font>
    <font>
      <sz val="11"/>
      <color theme="1"/>
      <name val="Microsoft YaHei Light"/>
      <charset val="134"/>
    </font>
    <font>
      <b/>
      <sz val="12"/>
      <color rgb="FF000000"/>
      <name val="Microsoft YaHei Light"/>
      <charset val="134"/>
    </font>
    <font>
      <b/>
      <sz val="11"/>
      <color theme="1" tint="4.9989318521683403E-2"/>
      <name val="Microsoft YaHei Light"/>
      <charset val="134"/>
    </font>
    <font>
      <sz val="11"/>
      <color rgb="FF000000"/>
      <name val="Microsoft YaHei Light"/>
      <charset val="134"/>
    </font>
    <font>
      <sz val="12"/>
      <color rgb="FF000000"/>
      <name val="Microsoft YaHei Light"/>
      <charset val="134"/>
    </font>
    <font>
      <sz val="11"/>
      <color theme="1" tint="4.9989318521683403E-2"/>
      <name val="Microsoft YaHei Light"/>
      <charset val="134"/>
    </font>
    <font>
      <b/>
      <sz val="11"/>
      <name val="Microsoft YaHei Light"/>
      <charset val="134"/>
    </font>
    <font>
      <b/>
      <sz val="11"/>
      <color theme="1"/>
      <name val="Microsoft YaHei Light"/>
      <charset val="134"/>
    </font>
    <font>
      <sz val="22"/>
      <color theme="1"/>
      <name val="微软雅黑"/>
      <charset val="134"/>
    </font>
    <font>
      <b/>
      <sz val="11"/>
      <name val="仿宋"/>
      <charset val="134"/>
    </font>
    <font>
      <sz val="11"/>
      <name val="仿宋"/>
      <charset val="134"/>
    </font>
    <font>
      <b/>
      <sz val="14"/>
      <color theme="1"/>
      <name val="宋体"/>
      <charset val="134"/>
      <scheme val="minor"/>
    </font>
    <font>
      <b/>
      <sz val="11"/>
      <color theme="1"/>
      <name val="宋体"/>
      <charset val="134"/>
      <scheme val="minor"/>
    </font>
    <font>
      <b/>
      <sz val="12"/>
      <color theme="1"/>
      <name val="仿宋"/>
      <charset val="134"/>
    </font>
    <font>
      <b/>
      <sz val="12"/>
      <color rgb="FF000000"/>
      <name val="仿宋"/>
      <charset val="134"/>
    </font>
    <font>
      <sz val="12"/>
      <name val="仿宋"/>
      <charset val="134"/>
    </font>
    <font>
      <sz val="12"/>
      <color theme="1"/>
      <name val="仿宋"/>
      <charset val="134"/>
    </font>
    <font>
      <b/>
      <sz val="12"/>
      <name val="仿宋"/>
      <charset val="134"/>
    </font>
    <font>
      <b/>
      <sz val="20"/>
      <color theme="1"/>
      <name val="宋体"/>
      <charset val="134"/>
      <scheme val="minor"/>
    </font>
    <font>
      <b/>
      <sz val="10.5"/>
      <color rgb="FF000000"/>
      <name val="仿宋"/>
      <charset val="134"/>
    </font>
    <font>
      <sz val="10.5"/>
      <color rgb="FF000000"/>
      <name val="仿宋"/>
      <charset val="134"/>
    </font>
    <font>
      <sz val="14"/>
      <color rgb="FF000000"/>
      <name val="微软雅黑"/>
      <charset val="134"/>
    </font>
    <font>
      <sz val="14"/>
      <color rgb="FF000000"/>
      <name val="Arial"/>
      <family val="2"/>
    </font>
    <font>
      <sz val="10"/>
      <color rgb="FF000000"/>
      <name val="仿宋"/>
      <charset val="134"/>
    </font>
    <font>
      <b/>
      <sz val="10.5"/>
      <color rgb="FFFF0000"/>
      <name val="仿宋"/>
      <charset val="134"/>
    </font>
    <font>
      <sz val="11"/>
      <color theme="1"/>
      <name val="宋体"/>
      <charset val="134"/>
      <scheme val="minor"/>
    </font>
    <font>
      <sz val="11"/>
      <name val="Microsoft YaHei Light"/>
      <charset val="134"/>
    </font>
    <font>
      <sz val="9"/>
      <name val="宋体"/>
      <family val="3"/>
      <charset val="134"/>
      <scheme val="minor"/>
    </font>
  </fonts>
  <fills count="14">
    <fill>
      <patternFill patternType="none"/>
    </fill>
    <fill>
      <patternFill patternType="gray125"/>
    </fill>
    <fill>
      <patternFill patternType="solid">
        <fgColor theme="4"/>
        <bgColor indexed="64"/>
      </patternFill>
    </fill>
    <fill>
      <patternFill patternType="solid">
        <fgColor theme="4" tint="0.79992065187536243"/>
        <bgColor indexed="64"/>
      </patternFill>
    </fill>
    <fill>
      <patternFill patternType="solid">
        <fgColor rgb="FFDAE3F3"/>
        <bgColor indexed="64"/>
      </patternFill>
    </fill>
    <fill>
      <patternFill patternType="solid">
        <fgColor rgb="FFFFFFFF"/>
        <bgColor indexed="64"/>
      </patternFill>
    </fill>
    <fill>
      <patternFill patternType="solid">
        <fgColor theme="3"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9" tint="0.79992065187536243"/>
        <bgColor indexed="64"/>
      </patternFill>
    </fill>
    <fill>
      <patternFill patternType="solid">
        <fgColor theme="0"/>
        <bgColor indexed="64"/>
      </patternFill>
    </fill>
    <fill>
      <patternFill patternType="solid">
        <fgColor rgb="FFFFFF00"/>
        <bgColor indexed="64"/>
      </patternFill>
    </fill>
    <fill>
      <patternFill patternType="solid">
        <fgColor theme="8" tint="0.79998168889431442"/>
        <bgColor indexed="64"/>
      </patternFill>
    </fill>
  </fills>
  <borders count="9">
    <border>
      <left/>
      <right/>
      <top/>
      <bottom/>
      <diagonal/>
    </border>
    <border>
      <left style="medium">
        <color rgb="FF000000"/>
      </left>
      <right style="medium">
        <color rgb="FF000000"/>
      </right>
      <top style="medium">
        <color rgb="FF000000"/>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47" fillId="0" borderId="0">
      <alignment vertical="center"/>
    </xf>
  </cellStyleXfs>
  <cellXfs count="118">
    <xf numFmtId="0" fontId="0" fillId="0" borderId="0" xfId="0">
      <alignment vertical="center"/>
    </xf>
    <xf numFmtId="0" fontId="3" fillId="0" borderId="0" xfId="0" applyFont="1">
      <alignment vertical="center"/>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Border="1" applyAlignment="1">
      <alignment horizontal="center" vertical="center" wrapText="1"/>
    </xf>
    <xf numFmtId="178" fontId="2"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0" fontId="11" fillId="0" borderId="0" xfId="0" applyFont="1" applyAlignment="1">
      <alignment horizontal="center" vertical="center"/>
    </xf>
    <xf numFmtId="178" fontId="1" fillId="0" borderId="2" xfId="0" applyNumberFormat="1" applyFont="1" applyBorder="1" applyAlignment="1">
      <alignment horizontal="center" wrapText="1"/>
    </xf>
    <xf numFmtId="0" fontId="1" fillId="0" borderId="2" xfId="0" applyFont="1" applyBorder="1" applyAlignment="1">
      <alignment horizontal="center" wrapText="1"/>
    </xf>
    <xf numFmtId="178" fontId="2" fillId="0" borderId="2" xfId="0" applyNumberFormat="1" applyFont="1" applyBorder="1" applyAlignment="1">
      <alignment horizontal="center" wrapText="1"/>
    </xf>
    <xf numFmtId="0" fontId="2" fillId="0" borderId="2" xfId="0" applyFont="1" applyBorder="1" applyAlignment="1">
      <alignment horizontal="center" wrapText="1"/>
    </xf>
    <xf numFmtId="178" fontId="12" fillId="0" borderId="2" xfId="0" applyNumberFormat="1" applyFont="1" applyBorder="1" applyAlignment="1">
      <alignment horizontal="center" vertical="center"/>
    </xf>
    <xf numFmtId="0" fontId="12" fillId="0" borderId="2" xfId="0" applyFont="1" applyBorder="1" applyAlignment="1">
      <alignment horizontal="center" vertical="center"/>
    </xf>
    <xf numFmtId="178" fontId="1" fillId="0" borderId="2" xfId="0" applyNumberFormat="1" applyFont="1" applyBorder="1" applyAlignment="1">
      <alignment horizontal="center" vertical="center" wrapText="1"/>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3" fillId="0" borderId="0" xfId="0" applyFont="1">
      <alignment vertical="center"/>
    </xf>
    <xf numFmtId="0" fontId="14" fillId="0" borderId="2" xfId="0" applyFont="1" applyBorder="1" applyAlignment="1">
      <alignment horizontal="center" wrapText="1"/>
    </xf>
    <xf numFmtId="178" fontId="15" fillId="0" borderId="2" xfId="0" applyNumberFormat="1" applyFont="1" applyBorder="1" applyAlignment="1">
      <alignment horizontal="center" vertical="center" wrapText="1"/>
    </xf>
    <xf numFmtId="0" fontId="15" fillId="0" borderId="2" xfId="0" applyFont="1" applyBorder="1" applyAlignment="1">
      <alignment horizontal="center" vertical="center" wrapText="1"/>
    </xf>
    <xf numFmtId="0" fontId="14" fillId="0" borderId="3" xfId="0" applyFont="1" applyBorder="1" applyAlignment="1">
      <alignment horizontal="center" wrapText="1"/>
    </xf>
    <xf numFmtId="0" fontId="16" fillId="0" borderId="1" xfId="0" applyFont="1" applyBorder="1" applyAlignment="1">
      <alignment horizontal="center" wrapText="1"/>
    </xf>
    <xf numFmtId="178" fontId="17" fillId="0" borderId="1" xfId="0" applyNumberFormat="1" applyFont="1" applyBorder="1" applyAlignment="1">
      <alignment horizontal="center" wrapText="1"/>
    </xf>
    <xf numFmtId="0" fontId="17" fillId="0" borderId="1" xfId="0" applyFont="1" applyBorder="1" applyAlignment="1">
      <alignment horizont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20" fillId="0" borderId="2" xfId="0" applyFont="1" applyBorder="1" applyAlignment="1">
      <alignment horizontal="center" vertical="center" wrapText="1"/>
    </xf>
    <xf numFmtId="178" fontId="21" fillId="0" borderId="2" xfId="0" applyNumberFormat="1" applyFont="1" applyBorder="1" applyAlignment="1">
      <alignment horizontal="center" vertical="center" wrapText="1"/>
    </xf>
    <xf numFmtId="0" fontId="21" fillId="0" borderId="2" xfId="0" applyFont="1" applyBorder="1" applyAlignment="1">
      <alignment horizontal="center" vertical="center" wrapText="1"/>
    </xf>
    <xf numFmtId="178" fontId="19" fillId="0" borderId="2" xfId="0" applyNumberFormat="1" applyFont="1" applyBorder="1" applyAlignment="1">
      <alignment horizontal="center" vertical="center" wrapText="1"/>
    </xf>
    <xf numFmtId="0" fontId="0" fillId="0" borderId="2" xfId="0" applyBorder="1" applyAlignment="1">
      <alignment horizontal="center" vertical="center"/>
    </xf>
    <xf numFmtId="0" fontId="22" fillId="0" borderId="0" xfId="0" applyFont="1">
      <alignment vertical="center"/>
    </xf>
    <xf numFmtId="0" fontId="22" fillId="0" borderId="0" xfId="0" applyFont="1" applyAlignment="1">
      <alignment horizontal="center" vertical="center"/>
    </xf>
    <xf numFmtId="0" fontId="0" fillId="0" borderId="0" xfId="0" applyAlignment="1">
      <alignment horizontal="center" vertical="center"/>
    </xf>
    <xf numFmtId="0" fontId="23" fillId="4" borderId="2" xfId="0" applyFont="1" applyFill="1" applyBorder="1" applyAlignment="1">
      <alignment horizontal="center" vertical="center" wrapText="1"/>
    </xf>
    <xf numFmtId="0" fontId="25" fillId="5" borderId="2"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5" fillId="5" borderId="2" xfId="0" applyFont="1" applyFill="1" applyBorder="1" applyAlignment="1">
      <alignment horizontal="left" vertical="center" wrapText="1"/>
    </xf>
    <xf numFmtId="178" fontId="26" fillId="5" borderId="2" xfId="0" applyNumberFormat="1" applyFont="1" applyFill="1" applyBorder="1" applyAlignment="1">
      <alignment horizontal="center" vertical="center" wrapText="1"/>
    </xf>
    <xf numFmtId="0" fontId="25" fillId="0" borderId="2" xfId="0" applyFont="1" applyBorder="1" applyAlignment="1">
      <alignment horizontal="left" vertical="center" wrapText="1"/>
    </xf>
    <xf numFmtId="0" fontId="22" fillId="0" borderId="2" xfId="0" applyFont="1" applyBorder="1" applyAlignment="1">
      <alignment vertical="center" wrapText="1"/>
    </xf>
    <xf numFmtId="0" fontId="22" fillId="0" borderId="2" xfId="0" applyFont="1" applyBorder="1" applyAlignment="1">
      <alignment horizontal="center" vertical="center"/>
    </xf>
    <xf numFmtId="0" fontId="31" fillId="7" borderId="2"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33" fillId="0" borderId="0" xfId="0" applyFont="1">
      <alignment vertical="center"/>
    </xf>
    <xf numFmtId="0" fontId="34" fillId="0" borderId="0" xfId="0" applyFont="1">
      <alignment vertical="center"/>
    </xf>
    <xf numFmtId="0" fontId="36" fillId="10" borderId="2" xfId="0" applyFont="1" applyFill="1" applyBorder="1" applyAlignment="1">
      <alignment horizontal="center" vertical="center" wrapText="1"/>
    </xf>
    <xf numFmtId="1" fontId="36" fillId="10" borderId="2" xfId="0" applyNumberFormat="1" applyFont="1" applyFill="1" applyBorder="1" applyAlignment="1">
      <alignment horizontal="center" vertical="center" wrapText="1"/>
    </xf>
    <xf numFmtId="0" fontId="35" fillId="0" borderId="2" xfId="0" applyFont="1" applyBorder="1" applyAlignment="1">
      <alignment horizontal="center" vertical="center" wrapText="1"/>
    </xf>
    <xf numFmtId="0" fontId="37" fillId="0" borderId="2" xfId="0" applyFont="1" applyBorder="1" applyAlignment="1">
      <alignment horizontal="center" vertical="center" wrapText="1"/>
    </xf>
    <xf numFmtId="1" fontId="38" fillId="0" borderId="2" xfId="0" applyNumberFormat="1" applyFont="1" applyBorder="1" applyAlignment="1">
      <alignment horizontal="center"/>
    </xf>
    <xf numFmtId="1" fontId="38" fillId="11" borderId="2" xfId="0" applyNumberFormat="1" applyFont="1" applyFill="1" applyBorder="1" applyAlignment="1">
      <alignment horizontal="center"/>
    </xf>
    <xf numFmtId="0" fontId="39" fillId="0" borderId="2" xfId="0" applyFont="1" applyBorder="1" applyAlignment="1">
      <alignment horizontal="center" vertical="center" wrapText="1"/>
    </xf>
    <xf numFmtId="1" fontId="37" fillId="0" borderId="2" xfId="0" applyNumberFormat="1" applyFont="1" applyBorder="1" applyAlignment="1">
      <alignment horizontal="center"/>
    </xf>
    <xf numFmtId="0" fontId="0" fillId="0" borderId="0" xfId="0" applyAlignment="1">
      <alignment vertical="center" wrapText="1"/>
    </xf>
    <xf numFmtId="178" fontId="3" fillId="0" borderId="2" xfId="0" applyNumberFormat="1" applyFont="1" applyBorder="1" applyAlignment="1">
      <alignment horizontal="center" vertical="center"/>
    </xf>
    <xf numFmtId="0" fontId="41" fillId="13" borderId="2" xfId="0" applyFont="1" applyFill="1" applyBorder="1" applyAlignment="1">
      <alignment horizontal="center" vertical="center" wrapText="1"/>
    </xf>
    <xf numFmtId="178" fontId="42" fillId="0" borderId="2" xfId="0" applyNumberFormat="1" applyFont="1" applyBorder="1" applyAlignment="1">
      <alignment horizontal="center" vertical="center" wrapText="1"/>
    </xf>
    <xf numFmtId="0" fontId="42" fillId="0" borderId="2" xfId="0" applyFont="1" applyBorder="1" applyAlignment="1">
      <alignment horizontal="center" vertical="center" wrapText="1"/>
    </xf>
    <xf numFmtId="0" fontId="43" fillId="0" borderId="2" xfId="0" applyFont="1" applyBorder="1" applyAlignment="1">
      <alignment horizontal="center" vertical="center" wrapText="1"/>
    </xf>
    <xf numFmtId="0" fontId="44" fillId="5" borderId="2" xfId="0" applyFont="1" applyFill="1" applyBorder="1" applyAlignment="1">
      <alignment horizontal="center" vertical="center" wrapText="1"/>
    </xf>
    <xf numFmtId="0" fontId="45" fillId="0" borderId="2" xfId="0" applyFont="1" applyBorder="1" applyAlignment="1">
      <alignment horizontal="center" vertical="center" wrapText="1"/>
    </xf>
    <xf numFmtId="178" fontId="42" fillId="5" borderId="2" xfId="0" applyNumberFormat="1" applyFont="1" applyFill="1" applyBorder="1" applyAlignment="1">
      <alignment horizontal="center" vertical="center" wrapText="1"/>
    </xf>
    <xf numFmtId="0" fontId="42" fillId="5" borderId="2" xfId="0" applyFont="1" applyFill="1" applyBorder="1" applyAlignment="1">
      <alignment horizontal="center" vertical="center" wrapText="1"/>
    </xf>
    <xf numFmtId="0" fontId="45" fillId="5" borderId="2" xfId="0" applyFont="1" applyFill="1" applyBorder="1" applyAlignment="1">
      <alignment horizontal="center" vertical="center" wrapText="1"/>
    </xf>
    <xf numFmtId="179" fontId="42" fillId="5" borderId="2" xfId="0" applyNumberFormat="1" applyFont="1" applyFill="1" applyBorder="1" applyAlignment="1">
      <alignment horizontal="center" vertical="center" wrapText="1"/>
    </xf>
    <xf numFmtId="0" fontId="43" fillId="0" borderId="3" xfId="0" applyFont="1" applyBorder="1" applyAlignment="1">
      <alignment horizontal="center" vertical="center" wrapText="1"/>
    </xf>
    <xf numFmtId="0" fontId="45" fillId="5" borderId="3" xfId="0" applyFont="1" applyFill="1" applyBorder="1" applyAlignment="1">
      <alignment horizontal="center" vertical="center" wrapText="1"/>
    </xf>
    <xf numFmtId="179" fontId="42" fillId="5" borderId="3" xfId="0" applyNumberFormat="1" applyFont="1" applyFill="1" applyBorder="1" applyAlignment="1">
      <alignment horizontal="center" vertical="center" wrapText="1"/>
    </xf>
    <xf numFmtId="0" fontId="41" fillId="13" borderId="5" xfId="0" applyFont="1" applyFill="1" applyBorder="1" applyAlignment="1">
      <alignment horizontal="center" vertical="center" wrapText="1"/>
    </xf>
    <xf numFmtId="0" fontId="0" fillId="0" borderId="3" xfId="0" applyBorder="1" applyAlignment="1">
      <alignment horizontal="center" vertical="center"/>
    </xf>
    <xf numFmtId="0" fontId="0" fillId="0" borderId="6" xfId="0" applyBorder="1" applyAlignment="1">
      <alignment horizontal="center" vertical="center" wrapText="1"/>
    </xf>
    <xf numFmtId="179" fontId="42" fillId="0" borderId="2" xfId="0" applyNumberFormat="1" applyFont="1" applyBorder="1" applyAlignment="1">
      <alignment horizontal="center" vertical="center" wrapText="1"/>
    </xf>
    <xf numFmtId="179" fontId="0" fillId="0" borderId="2" xfId="0" applyNumberFormat="1" applyBorder="1" applyAlignment="1">
      <alignment horizontal="center" vertical="center"/>
    </xf>
    <xf numFmtId="0" fontId="42" fillId="0" borderId="3" xfId="0" applyFont="1" applyBorder="1" applyAlignment="1">
      <alignment horizontal="center" vertical="center" wrapText="1"/>
    </xf>
    <xf numFmtId="179" fontId="0" fillId="0" borderId="3" xfId="0" applyNumberFormat="1" applyBorder="1" applyAlignment="1">
      <alignment horizontal="center" vertical="center"/>
    </xf>
    <xf numFmtId="0" fontId="40" fillId="0" borderId="0" xfId="0" applyFont="1">
      <alignment vertical="center"/>
    </xf>
    <xf numFmtId="0" fontId="0" fillId="0" borderId="2" xfId="0" applyBorder="1">
      <alignment vertical="center"/>
    </xf>
    <xf numFmtId="0" fontId="0" fillId="0" borderId="3" xfId="0" applyBorder="1">
      <alignment vertical="center"/>
    </xf>
    <xf numFmtId="0" fontId="40" fillId="12" borderId="2" xfId="0" applyFont="1" applyFill="1" applyBorder="1" applyAlignment="1">
      <alignment horizontal="center" vertical="center"/>
    </xf>
    <xf numFmtId="179" fontId="46" fillId="5" borderId="2" xfId="0" applyNumberFormat="1" applyFont="1" applyFill="1"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2" xfId="0" applyBorder="1" applyAlignment="1">
      <alignment horizontal="left" vertical="center"/>
    </xf>
    <xf numFmtId="0" fontId="35" fillId="10" borderId="6" xfId="0" applyFont="1" applyFill="1" applyBorder="1" applyAlignment="1">
      <alignment horizontal="center" vertical="center" wrapText="1"/>
    </xf>
    <xf numFmtId="0" fontId="35" fillId="10" borderId="7" xfId="0" applyFont="1" applyFill="1" applyBorder="1" applyAlignment="1">
      <alignment horizontal="center" vertical="center" wrapText="1"/>
    </xf>
    <xf numFmtId="0" fontId="35" fillId="10" borderId="8" xfId="0" applyFont="1" applyFill="1" applyBorder="1" applyAlignment="1">
      <alignment horizontal="center" vertical="center" wrapText="1"/>
    </xf>
    <xf numFmtId="0" fontId="35" fillId="10" borderId="2" xfId="0" applyFont="1" applyFill="1" applyBorder="1" applyAlignment="1">
      <alignment horizontal="center" vertical="center" wrapText="1"/>
    </xf>
    <xf numFmtId="0" fontId="30" fillId="6" borderId="0" xfId="0" applyFont="1" applyFill="1" applyAlignment="1">
      <alignment horizontal="center" vertical="center"/>
    </xf>
    <xf numFmtId="0" fontId="30" fillId="8" borderId="0" xfId="0" applyFont="1" applyFill="1" applyAlignment="1">
      <alignment horizontal="center" vertical="center"/>
    </xf>
    <xf numFmtId="0" fontId="30" fillId="9" borderId="0" xfId="0" applyFont="1" applyFill="1" applyAlignment="1">
      <alignment horizontal="center" vertical="center"/>
    </xf>
    <xf numFmtId="0" fontId="23" fillId="4" borderId="2" xfId="0" applyFont="1" applyFill="1" applyBorder="1" applyAlignment="1">
      <alignment horizontal="center" vertical="center" wrapText="1"/>
    </xf>
    <xf numFmtId="0" fontId="24" fillId="5" borderId="2" xfId="1" applyFont="1" applyFill="1" applyBorder="1" applyAlignment="1">
      <alignment vertical="center" wrapText="1"/>
    </xf>
    <xf numFmtId="0" fontId="27" fillId="5" borderId="2" xfId="1" applyFont="1" applyFill="1" applyBorder="1" applyAlignment="1">
      <alignment vertical="center" wrapText="1"/>
    </xf>
    <xf numFmtId="0" fontId="28" fillId="5" borderId="2" xfId="1" applyFont="1" applyFill="1" applyBorder="1" applyAlignment="1">
      <alignment vertical="center" wrapText="1"/>
    </xf>
    <xf numFmtId="0" fontId="27" fillId="5" borderId="2" xfId="1" applyFont="1" applyFill="1" applyBorder="1" applyAlignment="1">
      <alignment horizontal="left" vertical="center" wrapText="1"/>
    </xf>
    <xf numFmtId="0" fontId="29" fillId="0" borderId="2" xfId="0" applyFont="1" applyBorder="1" applyAlignment="1">
      <alignment horizontal="left" vertical="center" wrapText="1"/>
    </xf>
    <xf numFmtId="0" fontId="22" fillId="0" borderId="2" xfId="0" applyFont="1" applyBorder="1" applyAlignment="1">
      <alignment horizontal="left" vertical="center" wrapText="1"/>
    </xf>
    <xf numFmtId="0" fontId="23" fillId="5" borderId="3" xfId="0" applyFont="1" applyFill="1" applyBorder="1" applyAlignment="1">
      <alignment horizontal="left" vertical="center" wrapText="1"/>
    </xf>
    <xf numFmtId="0" fontId="23" fillId="5" borderId="4" xfId="0" applyFont="1" applyFill="1" applyBorder="1" applyAlignment="1">
      <alignment horizontal="left" vertical="center" wrapText="1"/>
    </xf>
    <xf numFmtId="0" fontId="23" fillId="5" borderId="5" xfId="0" applyFont="1" applyFill="1" applyBorder="1" applyAlignment="1">
      <alignment horizontal="left" vertical="center" wrapText="1"/>
    </xf>
    <xf numFmtId="0" fontId="18" fillId="0" borderId="1" xfId="0" applyFont="1" applyBorder="1" applyAlignment="1">
      <alignment horizontal="center" vertical="center" wrapText="1"/>
    </xf>
    <xf numFmtId="0" fontId="19" fillId="0" borderId="2" xfId="0" applyFont="1" applyBorder="1" applyAlignment="1">
      <alignment horizontal="center" vertical="center" wrapText="1"/>
    </xf>
    <xf numFmtId="178" fontId="21" fillId="0" borderId="2" xfId="0" applyNumberFormat="1" applyFont="1" applyBorder="1" applyAlignment="1">
      <alignment horizontal="center" vertical="center" wrapText="1"/>
    </xf>
    <xf numFmtId="178" fontId="19" fillId="0" borderId="2" xfId="0" applyNumberFormat="1" applyFont="1" applyBorder="1" applyAlignment="1">
      <alignment horizontal="center" vertical="center" wrapText="1"/>
    </xf>
    <xf numFmtId="0" fontId="21" fillId="0" borderId="2" xfId="0" applyFont="1" applyBorder="1" applyAlignment="1">
      <alignment horizontal="center" vertical="center" wrapText="1"/>
    </xf>
    <xf numFmtId="0" fontId="17" fillId="0" borderId="1" xfId="0" applyFont="1" applyBorder="1" applyAlignment="1">
      <alignment horizontal="center" vertical="center" wrapText="1"/>
    </xf>
    <xf numFmtId="0" fontId="9" fillId="0" borderId="2" xfId="0" applyFont="1" applyBorder="1" applyAlignment="1">
      <alignment horizontal="center" vertical="center" wrapText="1"/>
    </xf>
  </cellXfs>
  <cellStyles count="2">
    <cellStyle name="常规" xfId="0" builtinId="0"/>
    <cellStyle name="常规 2"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12</xdr:col>
      <xdr:colOff>474980</xdr:colOff>
      <xdr:row>13</xdr:row>
      <xdr:rowOff>135255</xdr:rowOff>
    </xdr:to>
    <xdr:pic>
      <xdr:nvPicPr>
        <xdr:cNvPr id="2" name="图片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99240" y="809625"/>
          <a:ext cx="4467860" cy="39452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254000</xdr:colOff>
      <xdr:row>16</xdr:row>
      <xdr:rowOff>400050</xdr:rowOff>
    </xdr:from>
    <xdr:to>
      <xdr:col>12</xdr:col>
      <xdr:colOff>200025</xdr:colOff>
      <xdr:row>43</xdr:row>
      <xdr:rowOff>111760</xdr:rowOff>
    </xdr:to>
    <xdr:pic>
      <xdr:nvPicPr>
        <xdr:cNvPr id="2" name="图片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103225" y="5324475"/>
          <a:ext cx="4604385" cy="5941060"/>
        </a:xfrm>
        <a:prstGeom prst="rect">
          <a:avLst/>
        </a:prstGeom>
      </xdr:spPr>
    </xdr:pic>
    <xdr:clientData/>
  </xdr:twoCellAnchor>
  <xdr:twoCellAnchor>
    <xdr:from>
      <xdr:col>5</xdr:col>
      <xdr:colOff>274320</xdr:colOff>
      <xdr:row>1</xdr:row>
      <xdr:rowOff>12700</xdr:rowOff>
    </xdr:from>
    <xdr:to>
      <xdr:col>11</xdr:col>
      <xdr:colOff>61595</xdr:colOff>
      <xdr:row>15</xdr:row>
      <xdr:rowOff>168275</xdr:rowOff>
    </xdr:to>
    <xdr:pic>
      <xdr:nvPicPr>
        <xdr:cNvPr id="3" name="图片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123545" y="241300"/>
          <a:ext cx="3780155" cy="46323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399415</xdr:colOff>
      <xdr:row>8</xdr:row>
      <xdr:rowOff>332105</xdr:rowOff>
    </xdr:from>
    <xdr:to>
      <xdr:col>18</xdr:col>
      <xdr:colOff>5715</xdr:colOff>
      <xdr:row>19</xdr:row>
      <xdr:rowOff>177800</xdr:rowOff>
    </xdr:to>
    <xdr:pic>
      <xdr:nvPicPr>
        <xdr:cNvPr id="2" name="图片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10440670" y="2341880"/>
          <a:ext cx="7734300" cy="3084195"/>
        </a:xfrm>
        <a:prstGeom prst="rect">
          <a:avLst/>
        </a:prstGeom>
        <a:noFill/>
        <a:ln w="9525">
          <a:noFill/>
        </a:ln>
      </xdr:spPr>
    </xdr:pic>
    <xdr:clientData/>
  </xdr:twoCellAnchor>
  <xdr:twoCellAnchor editAs="oneCell">
    <xdr:from>
      <xdr:col>8</xdr:col>
      <xdr:colOff>467360</xdr:colOff>
      <xdr:row>0</xdr:row>
      <xdr:rowOff>147320</xdr:rowOff>
    </xdr:from>
    <xdr:to>
      <xdr:col>13</xdr:col>
      <xdr:colOff>694690</xdr:colOff>
      <xdr:row>7</xdr:row>
      <xdr:rowOff>50165</xdr:rowOff>
    </xdr:to>
    <xdr:pic>
      <xdr:nvPicPr>
        <xdr:cNvPr id="3" name="图片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10508615" y="147320"/>
          <a:ext cx="4291330" cy="1731645"/>
        </a:xfrm>
        <a:prstGeom prst="rect">
          <a:avLst/>
        </a:prstGeom>
        <a:noFill/>
        <a:ln w="9525">
          <a:noFill/>
        </a:ln>
      </xdr:spPr>
    </xdr:pic>
    <xdr:clientData/>
  </xdr:twoCellAnchor>
  <xdr:twoCellAnchor editAs="oneCell">
    <xdr:from>
      <xdr:col>0</xdr:col>
      <xdr:colOff>550545</xdr:colOff>
      <xdr:row>20</xdr:row>
      <xdr:rowOff>106045</xdr:rowOff>
    </xdr:from>
    <xdr:to>
      <xdr:col>20</xdr:col>
      <xdr:colOff>615950</xdr:colOff>
      <xdr:row>38</xdr:row>
      <xdr:rowOff>61595</xdr:rowOff>
    </xdr:to>
    <xdr:pic>
      <xdr:nvPicPr>
        <xdr:cNvPr id="4" name="图片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550545" y="5535295"/>
          <a:ext cx="19860260" cy="3213100"/>
        </a:xfrm>
        <a:prstGeom prst="rect">
          <a:avLst/>
        </a:prstGeom>
        <a:noFill/>
        <a:ln w="9525">
          <a:noFill/>
        </a:ln>
      </xdr:spPr>
    </xdr:pic>
    <xdr:clientData/>
  </xdr:twoCellAnchor>
  <xdr:twoCellAnchor>
    <xdr:from>
      <xdr:col>20</xdr:col>
      <xdr:colOff>664210</xdr:colOff>
      <xdr:row>16</xdr:row>
      <xdr:rowOff>69850</xdr:rowOff>
    </xdr:from>
    <xdr:to>
      <xdr:col>24</xdr:col>
      <xdr:colOff>276225</xdr:colOff>
      <xdr:row>32</xdr:row>
      <xdr:rowOff>99060</xdr:rowOff>
    </xdr:to>
    <xdr:pic>
      <xdr:nvPicPr>
        <xdr:cNvPr id="5" name="图片 4" descr="微信图片_2023052314470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a:stretch>
          <a:fillRect/>
        </a:stretch>
      </xdr:blipFill>
      <xdr:spPr>
        <a:xfrm>
          <a:off x="20459065" y="4775200"/>
          <a:ext cx="2863215" cy="2924810"/>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9"/>
  <sheetViews>
    <sheetView zoomScale="70" zoomScaleNormal="70" workbookViewId="0">
      <selection activeCell="H7" sqref="H7"/>
    </sheetView>
  </sheetViews>
  <sheetFormatPr defaultColWidth="8.86328125" defaultRowHeight="13.5" x14ac:dyDescent="0.3"/>
  <cols>
    <col min="1" max="1" width="13.6640625" customWidth="1"/>
    <col min="2" max="2" width="27" customWidth="1"/>
    <col min="3" max="3" width="7.19921875" customWidth="1"/>
    <col min="4" max="4" width="33.33203125" customWidth="1"/>
    <col min="5" max="5" width="21.6640625" customWidth="1"/>
    <col min="6" max="6" width="11.1328125" customWidth="1"/>
    <col min="7" max="7" width="14" customWidth="1"/>
    <col min="8" max="8" width="12.53125" customWidth="1"/>
    <col min="9" max="9" width="10.46484375" customWidth="1"/>
    <col min="10" max="10" width="12.6640625" customWidth="1"/>
    <col min="11" max="11" width="8.86328125" customWidth="1"/>
    <col min="12" max="12" width="11.796875" customWidth="1"/>
    <col min="13" max="13" width="10.6640625" customWidth="1"/>
    <col min="14" max="14" width="8.19921875" customWidth="1"/>
    <col min="15" max="15" width="15.46484375" customWidth="1"/>
  </cols>
  <sheetData>
    <row r="1" spans="1:15" ht="25.8" customHeight="1" x14ac:dyDescent="0.3">
      <c r="A1" s="85" t="s">
        <v>0</v>
      </c>
      <c r="B1" s="85"/>
      <c r="C1" s="85"/>
      <c r="D1" s="85"/>
      <c r="E1" s="85"/>
      <c r="F1" s="85"/>
      <c r="G1" s="85"/>
      <c r="H1" s="85"/>
      <c r="I1" s="85"/>
      <c r="J1" s="85"/>
      <c r="K1" s="85"/>
      <c r="L1" s="85"/>
      <c r="M1" s="85"/>
      <c r="N1" s="85"/>
      <c r="O1" s="85"/>
    </row>
    <row r="2" spans="1:15" ht="52.5" x14ac:dyDescent="0.3">
      <c r="A2" s="62" t="s">
        <v>1</v>
      </c>
      <c r="B2" s="62" t="s">
        <v>2</v>
      </c>
      <c r="C2" s="62" t="s">
        <v>3</v>
      </c>
      <c r="D2" s="62" t="s">
        <v>4</v>
      </c>
      <c r="E2" s="62" t="s">
        <v>5</v>
      </c>
      <c r="F2" s="62" t="s">
        <v>6</v>
      </c>
      <c r="G2" s="62" t="s">
        <v>7</v>
      </c>
      <c r="H2" s="62" t="s">
        <v>8</v>
      </c>
      <c r="I2" s="62" t="s">
        <v>9</v>
      </c>
      <c r="J2" s="62" t="s">
        <v>10</v>
      </c>
      <c r="K2" s="62" t="s">
        <v>11</v>
      </c>
      <c r="L2" s="62" t="s">
        <v>12</v>
      </c>
      <c r="M2" s="62" t="s">
        <v>13</v>
      </c>
      <c r="N2" s="62" t="s">
        <v>14</v>
      </c>
      <c r="O2" s="62" t="s">
        <v>15</v>
      </c>
    </row>
    <row r="3" spans="1:15" ht="39.4" x14ac:dyDescent="0.3">
      <c r="A3" s="63">
        <v>310094100719</v>
      </c>
      <c r="B3" s="64" t="s">
        <v>16</v>
      </c>
      <c r="C3" s="64">
        <v>36</v>
      </c>
      <c r="D3" s="64" t="s">
        <v>17</v>
      </c>
      <c r="E3" s="65" t="s">
        <v>18</v>
      </c>
      <c r="F3" s="66" t="s">
        <v>19</v>
      </c>
      <c r="G3" s="67">
        <v>48</v>
      </c>
      <c r="H3" s="64">
        <v>48</v>
      </c>
      <c r="I3" s="78">
        <v>24</v>
      </c>
      <c r="J3" s="78">
        <v>72</v>
      </c>
      <c r="K3" s="78">
        <v>24</v>
      </c>
      <c r="L3" s="64">
        <v>54.5</v>
      </c>
      <c r="M3" s="64">
        <v>3.1</v>
      </c>
      <c r="N3" s="64">
        <v>4.8</v>
      </c>
      <c r="O3" s="91" t="s">
        <v>21</v>
      </c>
    </row>
    <row r="4" spans="1:15" ht="39.4" x14ac:dyDescent="0.3">
      <c r="A4" s="63">
        <v>310094100808</v>
      </c>
      <c r="B4" s="64" t="s">
        <v>22</v>
      </c>
      <c r="C4" s="64">
        <v>36</v>
      </c>
      <c r="D4" s="64" t="s">
        <v>23</v>
      </c>
      <c r="E4" s="65" t="s">
        <v>18</v>
      </c>
      <c r="F4" s="66" t="s">
        <v>19</v>
      </c>
      <c r="G4" s="67">
        <v>53</v>
      </c>
      <c r="H4" s="64">
        <v>53</v>
      </c>
      <c r="I4" s="64">
        <v>26.5</v>
      </c>
      <c r="J4" s="64">
        <v>79.5</v>
      </c>
      <c r="K4" s="64">
        <v>26.5</v>
      </c>
      <c r="L4" s="64">
        <v>57.5</v>
      </c>
      <c r="M4" s="64">
        <v>3.7</v>
      </c>
      <c r="N4" s="64">
        <v>5.3</v>
      </c>
      <c r="O4" s="91"/>
    </row>
    <row r="5" spans="1:15" ht="52.5" x14ac:dyDescent="0.3">
      <c r="A5" s="68">
        <v>310095800365</v>
      </c>
      <c r="B5" s="69" t="s">
        <v>24</v>
      </c>
      <c r="C5" s="69">
        <v>36</v>
      </c>
      <c r="D5" s="69" t="s">
        <v>25</v>
      </c>
      <c r="E5" s="66" t="s">
        <v>19</v>
      </c>
      <c r="F5" s="65" t="s">
        <v>18</v>
      </c>
      <c r="G5" s="70" t="s">
        <v>26</v>
      </c>
      <c r="H5" s="71" t="s">
        <v>27</v>
      </c>
      <c r="I5" s="78">
        <v>24.5</v>
      </c>
      <c r="J5" s="78">
        <v>73.5</v>
      </c>
      <c r="K5" s="64">
        <v>24.5</v>
      </c>
      <c r="L5" s="64">
        <v>54.5</v>
      </c>
      <c r="M5" s="64">
        <v>3.1</v>
      </c>
      <c r="N5" s="64">
        <v>4.9000000000000004</v>
      </c>
      <c r="O5" s="83"/>
    </row>
    <row r="6" spans="1:15" ht="52.5" x14ac:dyDescent="0.3">
      <c r="A6" s="68">
        <v>310095800366</v>
      </c>
      <c r="B6" s="69" t="s">
        <v>28</v>
      </c>
      <c r="C6" s="69">
        <v>36</v>
      </c>
      <c r="D6" s="69" t="s">
        <v>29</v>
      </c>
      <c r="E6" s="66" t="s">
        <v>19</v>
      </c>
      <c r="F6" s="65" t="s">
        <v>18</v>
      </c>
      <c r="G6" s="70" t="s">
        <v>30</v>
      </c>
      <c r="H6" s="71" t="s">
        <v>31</v>
      </c>
      <c r="I6" s="78">
        <v>28.5</v>
      </c>
      <c r="J6" s="78">
        <v>85.5</v>
      </c>
      <c r="K6" s="64">
        <v>28.5</v>
      </c>
      <c r="L6" s="64">
        <v>57.5</v>
      </c>
      <c r="M6" s="64">
        <v>3.7</v>
      </c>
      <c r="N6" s="64">
        <v>5.7</v>
      </c>
      <c r="O6" s="83"/>
    </row>
    <row r="7" spans="1:15" ht="70.05" customHeight="1" x14ac:dyDescent="0.3">
      <c r="A7" s="68">
        <v>310095800902</v>
      </c>
      <c r="B7" s="69" t="s">
        <v>32</v>
      </c>
      <c r="C7" s="69">
        <v>36</v>
      </c>
      <c r="D7" s="69" t="s">
        <v>33</v>
      </c>
      <c r="E7" s="66" t="s">
        <v>19</v>
      </c>
      <c r="F7" s="65" t="s">
        <v>18</v>
      </c>
      <c r="G7" s="70" t="s">
        <v>34</v>
      </c>
      <c r="H7" s="71">
        <f>1699/36</f>
        <v>47.194444444444443</v>
      </c>
      <c r="I7" s="79">
        <f>47/2</f>
        <v>23.5</v>
      </c>
      <c r="J7" s="36">
        <f>42/2*3</f>
        <v>63</v>
      </c>
      <c r="K7" s="79">
        <f>47/2</f>
        <v>23.5</v>
      </c>
      <c r="L7" s="64">
        <v>54.5</v>
      </c>
      <c r="M7" s="64">
        <v>3.1</v>
      </c>
      <c r="N7" s="79">
        <f>47/10</f>
        <v>4.7</v>
      </c>
      <c r="O7" s="83"/>
    </row>
    <row r="8" spans="1:15" ht="52.5" x14ac:dyDescent="0.3">
      <c r="A8" s="68">
        <v>310095800903</v>
      </c>
      <c r="B8" s="69" t="s">
        <v>35</v>
      </c>
      <c r="C8" s="69">
        <v>36</v>
      </c>
      <c r="D8" s="69" t="s">
        <v>36</v>
      </c>
      <c r="E8" s="66" t="s">
        <v>19</v>
      </c>
      <c r="F8" s="72" t="s">
        <v>18</v>
      </c>
      <c r="G8" s="73" t="s">
        <v>37</v>
      </c>
      <c r="H8" s="74">
        <f>1799/36</f>
        <v>49.972222222222221</v>
      </c>
      <c r="I8" s="81">
        <f>50/2</f>
        <v>25</v>
      </c>
      <c r="J8" s="76">
        <f>50/2*3</f>
        <v>75</v>
      </c>
      <c r="K8" s="81">
        <f>50/2</f>
        <v>25</v>
      </c>
      <c r="L8" s="80">
        <v>57.5</v>
      </c>
      <c r="M8" s="80">
        <v>3.7</v>
      </c>
      <c r="N8" s="81">
        <f>50/10</f>
        <v>5</v>
      </c>
      <c r="O8" s="84"/>
    </row>
    <row r="9" spans="1:15" ht="52.5" x14ac:dyDescent="0.3">
      <c r="A9" s="68">
        <v>310095800916</v>
      </c>
      <c r="B9" s="69" t="s">
        <v>38</v>
      </c>
      <c r="C9" s="69">
        <v>36</v>
      </c>
      <c r="D9" s="69" t="s">
        <v>39</v>
      </c>
      <c r="E9" s="66" t="s">
        <v>19</v>
      </c>
      <c r="F9" s="36" t="s">
        <v>20</v>
      </c>
      <c r="G9" s="70" t="s">
        <v>40</v>
      </c>
      <c r="H9" s="86" t="s">
        <v>41</v>
      </c>
      <c r="I9" s="86"/>
      <c r="J9" s="86"/>
      <c r="K9" s="86"/>
      <c r="L9" s="86"/>
      <c r="M9" s="86"/>
      <c r="N9" s="86"/>
      <c r="O9" s="86"/>
    </row>
    <row r="12" spans="1:15" ht="25.15" x14ac:dyDescent="0.3">
      <c r="A12" s="85" t="s">
        <v>42</v>
      </c>
      <c r="B12" s="85"/>
      <c r="C12" s="85"/>
      <c r="D12" s="85"/>
      <c r="E12" s="85"/>
      <c r="F12" s="85"/>
      <c r="G12" s="85"/>
      <c r="H12" s="85"/>
      <c r="I12" s="82"/>
      <c r="J12" s="82"/>
      <c r="K12" s="82"/>
    </row>
    <row r="13" spans="1:15" ht="26.25" x14ac:dyDescent="0.3">
      <c r="A13" s="75" t="s">
        <v>43</v>
      </c>
      <c r="B13" s="75" t="s">
        <v>44</v>
      </c>
      <c r="C13" s="75" t="s">
        <v>3</v>
      </c>
      <c r="D13" s="75" t="s">
        <v>45</v>
      </c>
      <c r="E13" s="75" t="s">
        <v>15</v>
      </c>
    </row>
    <row r="14" spans="1:15" ht="48" customHeight="1" x14ac:dyDescent="0.3">
      <c r="A14" s="36" t="s">
        <v>46</v>
      </c>
      <c r="B14" s="36" t="s">
        <v>47</v>
      </c>
      <c r="C14" s="36">
        <v>36</v>
      </c>
      <c r="D14" s="36" t="s">
        <v>48</v>
      </c>
      <c r="E14" s="91" t="s">
        <v>49</v>
      </c>
    </row>
    <row r="15" spans="1:15" ht="46.05" customHeight="1" x14ac:dyDescent="0.3">
      <c r="A15" s="36" t="s">
        <v>46</v>
      </c>
      <c r="B15" s="36" t="s">
        <v>50</v>
      </c>
      <c r="C15" s="36">
        <v>36</v>
      </c>
      <c r="D15" s="36" t="s">
        <v>51</v>
      </c>
      <c r="E15" s="91"/>
    </row>
    <row r="16" spans="1:15" ht="27" x14ac:dyDescent="0.3">
      <c r="A16" s="87" t="s">
        <v>52</v>
      </c>
      <c r="B16" s="36" t="s">
        <v>47</v>
      </c>
      <c r="C16" s="87">
        <v>36</v>
      </c>
      <c r="D16" s="77" t="s">
        <v>53</v>
      </c>
      <c r="E16" s="91" t="s">
        <v>54</v>
      </c>
    </row>
    <row r="17" spans="1:5" ht="27" x14ac:dyDescent="0.3">
      <c r="A17" s="88"/>
      <c r="B17" s="36" t="s">
        <v>50</v>
      </c>
      <c r="C17" s="90"/>
      <c r="D17" s="77" t="s">
        <v>55</v>
      </c>
      <c r="E17" s="91"/>
    </row>
    <row r="18" spans="1:5" ht="27" x14ac:dyDescent="0.3">
      <c r="A18" s="89" t="s">
        <v>56</v>
      </c>
      <c r="B18" s="36" t="s">
        <v>47</v>
      </c>
      <c r="C18" s="90"/>
      <c r="D18" s="77" t="s">
        <v>57</v>
      </c>
      <c r="E18" s="91"/>
    </row>
    <row r="19" spans="1:5" ht="27" x14ac:dyDescent="0.3">
      <c r="A19" s="88"/>
      <c r="B19" s="36" t="s">
        <v>50</v>
      </c>
      <c r="C19" s="88"/>
      <c r="D19" s="77" t="s">
        <v>58</v>
      </c>
      <c r="E19" s="91"/>
    </row>
  </sheetData>
  <mergeCells count="9">
    <mergeCell ref="A1:O1"/>
    <mergeCell ref="H9:O9"/>
    <mergeCell ref="A12:H12"/>
    <mergeCell ref="A16:A17"/>
    <mergeCell ref="A18:A19"/>
    <mergeCell ref="C16:C19"/>
    <mergeCell ref="E14:E15"/>
    <mergeCell ref="E16:E19"/>
    <mergeCell ref="O3:O4"/>
  </mergeCells>
  <phoneticPr fontId="49" type="noConversion"/>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44"/>
  <sheetViews>
    <sheetView workbookViewId="0">
      <selection activeCell="C28" sqref="C28"/>
    </sheetView>
  </sheetViews>
  <sheetFormatPr defaultColWidth="9" defaultRowHeight="13.5" x14ac:dyDescent="0.3"/>
  <cols>
    <col min="1" max="1" width="17.1328125" customWidth="1"/>
    <col min="2" max="2" width="13.59765625" customWidth="1"/>
    <col min="3" max="3" width="13.46484375" customWidth="1"/>
    <col min="4" max="4" width="11" customWidth="1"/>
    <col min="5" max="5" width="12.1328125" customWidth="1"/>
    <col min="6" max="6" width="12.86328125" customWidth="1"/>
    <col min="7" max="7" width="11.265625" customWidth="1"/>
    <col min="8" max="8" width="11.86328125" customWidth="1"/>
    <col min="9" max="9" width="11.73046875" customWidth="1"/>
    <col min="10" max="10" width="12.59765625" customWidth="1"/>
    <col min="11" max="11" width="9.33203125" hidden="1" customWidth="1"/>
    <col min="12" max="13" width="12.59765625" hidden="1" customWidth="1"/>
    <col min="14" max="14" width="9" hidden="1" customWidth="1"/>
    <col min="15" max="15" width="9.59765625" customWidth="1"/>
    <col min="17" max="17" width="12.59765625"/>
  </cols>
  <sheetData>
    <row r="1" spans="1:15" x14ac:dyDescent="0.3">
      <c r="A1" s="98" t="s">
        <v>59</v>
      </c>
      <c r="B1" s="98"/>
      <c r="C1" s="98"/>
      <c r="D1" s="98"/>
      <c r="E1" s="98"/>
      <c r="F1" s="98"/>
      <c r="G1" s="98"/>
      <c r="H1" s="98"/>
      <c r="I1" s="98"/>
      <c r="J1" s="98"/>
    </row>
    <row r="2" spans="1:15" x14ac:dyDescent="0.3">
      <c r="A2" s="98"/>
      <c r="B2" s="98"/>
      <c r="C2" s="98"/>
      <c r="D2" s="98"/>
      <c r="E2" s="98"/>
      <c r="F2" s="98"/>
      <c r="G2" s="98"/>
      <c r="H2" s="98"/>
      <c r="I2" s="98"/>
      <c r="J2" s="98"/>
    </row>
    <row r="3" spans="1:15" x14ac:dyDescent="0.3">
      <c r="A3" s="48" t="s">
        <v>60</v>
      </c>
      <c r="B3" s="48" t="s">
        <v>61</v>
      </c>
      <c r="C3" s="48" t="s">
        <v>62</v>
      </c>
      <c r="D3" s="48" t="s">
        <v>63</v>
      </c>
      <c r="E3" s="48" t="s">
        <v>64</v>
      </c>
      <c r="F3" s="48" t="s">
        <v>65</v>
      </c>
      <c r="G3" s="48" t="s">
        <v>66</v>
      </c>
      <c r="H3" s="48" t="s">
        <v>67</v>
      </c>
      <c r="I3" s="48" t="s">
        <v>68</v>
      </c>
      <c r="J3" s="48" t="s">
        <v>69</v>
      </c>
      <c r="O3" s="60"/>
    </row>
    <row r="4" spans="1:15" x14ac:dyDescent="0.3">
      <c r="A4" s="49" t="s">
        <v>70</v>
      </c>
      <c r="B4" s="49">
        <v>750</v>
      </c>
      <c r="C4" s="49">
        <v>1390</v>
      </c>
      <c r="D4" s="49">
        <v>3300</v>
      </c>
      <c r="E4" s="49">
        <v>6900</v>
      </c>
      <c r="F4" s="49">
        <v>13500</v>
      </c>
      <c r="G4" s="49">
        <v>32500</v>
      </c>
      <c r="H4" s="49">
        <v>61500</v>
      </c>
      <c r="I4" s="49">
        <v>141500</v>
      </c>
      <c r="J4" s="49">
        <v>541000</v>
      </c>
    </row>
    <row r="5" spans="1:15" ht="27" x14ac:dyDescent="0.3">
      <c r="A5" s="49" t="s">
        <v>71</v>
      </c>
      <c r="B5" s="49">
        <v>188</v>
      </c>
      <c r="C5" s="49">
        <v>348</v>
      </c>
      <c r="D5" s="49">
        <v>825</v>
      </c>
      <c r="E5" s="49">
        <v>1725</v>
      </c>
      <c r="F5" s="49">
        <v>3375</v>
      </c>
      <c r="G5" s="49">
        <v>8125</v>
      </c>
      <c r="H5" s="49">
        <v>15375</v>
      </c>
      <c r="I5" s="49">
        <v>35375</v>
      </c>
      <c r="J5" s="49">
        <v>135250</v>
      </c>
    </row>
    <row r="6" spans="1:15" ht="54" x14ac:dyDescent="0.3">
      <c r="A6" s="49" t="s">
        <v>72</v>
      </c>
      <c r="B6" s="49" t="s">
        <v>73</v>
      </c>
      <c r="C6" s="49" t="s">
        <v>74</v>
      </c>
      <c r="D6" s="49" t="s">
        <v>75</v>
      </c>
      <c r="E6" s="49" t="s">
        <v>76</v>
      </c>
      <c r="F6" s="49" t="s">
        <v>77</v>
      </c>
      <c r="G6" s="49" t="s">
        <v>78</v>
      </c>
      <c r="H6" s="49" t="s">
        <v>79</v>
      </c>
      <c r="I6" s="49" t="s">
        <v>80</v>
      </c>
      <c r="J6" s="49" t="s">
        <v>81</v>
      </c>
    </row>
    <row r="7" spans="1:15" ht="40.5" x14ac:dyDescent="0.3">
      <c r="A7" s="49" t="s">
        <v>82</v>
      </c>
      <c r="B7" s="49" t="s">
        <v>83</v>
      </c>
      <c r="C7" s="49" t="s">
        <v>84</v>
      </c>
      <c r="D7" s="49" t="s">
        <v>85</v>
      </c>
      <c r="E7" s="49" t="s">
        <v>86</v>
      </c>
      <c r="F7" s="49" t="s">
        <v>87</v>
      </c>
      <c r="G7" s="49" t="s">
        <v>88</v>
      </c>
      <c r="H7" s="49" t="s">
        <v>89</v>
      </c>
      <c r="I7" s="49" t="s">
        <v>90</v>
      </c>
      <c r="J7" s="49" t="s">
        <v>91</v>
      </c>
    </row>
    <row r="8" spans="1:15" ht="27" x14ac:dyDescent="0.3">
      <c r="A8" s="49" t="s">
        <v>92</v>
      </c>
      <c r="B8" s="49">
        <v>65</v>
      </c>
      <c r="C8" s="49">
        <v>120</v>
      </c>
      <c r="D8" s="49">
        <v>280</v>
      </c>
      <c r="E8" s="49">
        <v>550</v>
      </c>
      <c r="F8" s="49">
        <v>1080</v>
      </c>
      <c r="G8" s="49">
        <v>2600</v>
      </c>
      <c r="H8" s="49">
        <v>5000</v>
      </c>
      <c r="I8" s="49">
        <v>11800</v>
      </c>
      <c r="J8" s="49">
        <v>45000</v>
      </c>
    </row>
    <row r="9" spans="1:15" x14ac:dyDescent="0.3">
      <c r="A9" s="49" t="s">
        <v>93</v>
      </c>
      <c r="B9" s="49">
        <v>2</v>
      </c>
      <c r="C9" s="49">
        <v>2</v>
      </c>
      <c r="D9" s="49">
        <v>2</v>
      </c>
      <c r="E9" s="49">
        <v>4</v>
      </c>
      <c r="F9" s="49">
        <v>8</v>
      </c>
      <c r="G9" s="49">
        <v>16</v>
      </c>
      <c r="H9" s="49">
        <v>64</v>
      </c>
      <c r="I9" s="49">
        <v>128</v>
      </c>
      <c r="J9" s="49">
        <v>256</v>
      </c>
    </row>
    <row r="10" spans="1:15" x14ac:dyDescent="0.3">
      <c r="A10" s="92" t="s">
        <v>94</v>
      </c>
      <c r="B10" s="92"/>
      <c r="C10" s="92"/>
      <c r="D10" s="92"/>
      <c r="E10" s="92"/>
      <c r="F10" s="92"/>
      <c r="G10" s="92"/>
      <c r="H10" s="92"/>
      <c r="I10" s="92"/>
      <c r="J10" s="92"/>
    </row>
    <row r="11" spans="1:15" x14ac:dyDescent="0.3">
      <c r="A11" s="92" t="s">
        <v>95</v>
      </c>
      <c r="B11" s="92"/>
      <c r="C11" s="92"/>
      <c r="D11" s="92"/>
      <c r="E11" s="92"/>
      <c r="F11" s="92"/>
      <c r="G11" s="92"/>
      <c r="H11" s="92"/>
      <c r="I11" s="92"/>
      <c r="J11" s="92"/>
    </row>
    <row r="12" spans="1:15" x14ac:dyDescent="0.3">
      <c r="A12" s="93" t="s">
        <v>96</v>
      </c>
      <c r="B12" s="93"/>
      <c r="C12" s="93"/>
      <c r="D12" s="93"/>
      <c r="E12" s="93"/>
      <c r="F12" s="93"/>
      <c r="G12" s="93"/>
      <c r="H12" s="93"/>
      <c r="I12" s="93"/>
      <c r="J12" s="93"/>
    </row>
    <row r="13" spans="1:15" x14ac:dyDescent="0.3">
      <c r="A13" s="49" t="s">
        <v>97</v>
      </c>
      <c r="B13" s="49">
        <v>9</v>
      </c>
      <c r="C13" s="49">
        <v>19</v>
      </c>
      <c r="D13" s="49">
        <v>46</v>
      </c>
      <c r="E13" s="49">
        <v>91</v>
      </c>
      <c r="F13" s="49">
        <v>182</v>
      </c>
      <c r="G13" s="49">
        <v>455</v>
      </c>
      <c r="H13" s="49">
        <v>931</v>
      </c>
      <c r="I13" s="49"/>
      <c r="J13" s="49"/>
    </row>
    <row r="15" spans="1:15" x14ac:dyDescent="0.3">
      <c r="A15" s="99" t="s">
        <v>98</v>
      </c>
      <c r="B15" s="99"/>
      <c r="C15" s="99"/>
      <c r="D15" s="99"/>
      <c r="E15" s="99"/>
      <c r="F15" s="99"/>
      <c r="G15" s="99"/>
      <c r="H15" s="99"/>
      <c r="I15" s="99"/>
      <c r="J15" s="99"/>
    </row>
    <row r="16" spans="1:15" x14ac:dyDescent="0.3">
      <c r="A16" s="99"/>
      <c r="B16" s="99"/>
      <c r="C16" s="99"/>
      <c r="D16" s="99"/>
      <c r="E16" s="99"/>
      <c r="F16" s="99"/>
      <c r="G16" s="99"/>
      <c r="H16" s="99"/>
      <c r="I16" s="99"/>
      <c r="J16" s="99"/>
    </row>
    <row r="17" spans="1:10" ht="17.649999999999999" x14ac:dyDescent="0.3">
      <c r="A17" s="50" t="s">
        <v>99</v>
      </c>
    </row>
    <row r="19" spans="1:10" x14ac:dyDescent="0.3">
      <c r="A19" s="51" t="s">
        <v>100</v>
      </c>
    </row>
    <row r="20" spans="1:10" x14ac:dyDescent="0.3">
      <c r="A20" s="51" t="s">
        <v>101</v>
      </c>
    </row>
    <row r="21" spans="1:10" x14ac:dyDescent="0.3">
      <c r="A21" s="51" t="s">
        <v>102</v>
      </c>
    </row>
    <row r="22" spans="1:10" x14ac:dyDescent="0.3">
      <c r="A22" s="51" t="s">
        <v>103</v>
      </c>
    </row>
    <row r="25" spans="1:10" x14ac:dyDescent="0.3">
      <c r="A25" s="100" t="s">
        <v>104</v>
      </c>
      <c r="B25" s="100"/>
      <c r="C25" s="100"/>
      <c r="D25" s="100"/>
      <c r="E25" s="100"/>
      <c r="F25" s="100"/>
      <c r="G25" s="100"/>
      <c r="H25" s="100"/>
      <c r="I25" s="100"/>
      <c r="J25" s="100"/>
    </row>
    <row r="26" spans="1:10" x14ac:dyDescent="0.3">
      <c r="A26" s="100"/>
      <c r="B26" s="100"/>
      <c r="C26" s="100"/>
      <c r="D26" s="100"/>
      <c r="E26" s="100"/>
      <c r="F26" s="100"/>
      <c r="G26" s="100"/>
      <c r="H26" s="100"/>
      <c r="I26" s="100"/>
      <c r="J26" s="100"/>
    </row>
    <row r="27" spans="1:10" ht="15.75" x14ac:dyDescent="0.3">
      <c r="A27" s="97" t="s">
        <v>105</v>
      </c>
      <c r="B27" s="94" t="s">
        <v>106</v>
      </c>
      <c r="C27" s="95"/>
      <c r="D27" s="95"/>
      <c r="E27" s="95"/>
      <c r="F27" s="96"/>
      <c r="G27" s="97" t="s">
        <v>107</v>
      </c>
      <c r="H27" s="97"/>
      <c r="I27" s="97"/>
    </row>
    <row r="28" spans="1:10" ht="78.75" x14ac:dyDescent="0.3">
      <c r="A28" s="97"/>
      <c r="B28" s="52" t="s">
        <v>108</v>
      </c>
      <c r="C28" s="53" t="s">
        <v>109</v>
      </c>
      <c r="D28" s="53" t="s">
        <v>110</v>
      </c>
      <c r="E28" s="52" t="s">
        <v>111</v>
      </c>
      <c r="F28" s="52" t="s">
        <v>112</v>
      </c>
      <c r="G28" s="52" t="s">
        <v>108</v>
      </c>
      <c r="H28" s="52" t="s">
        <v>113</v>
      </c>
      <c r="I28" s="52" t="s">
        <v>114</v>
      </c>
    </row>
    <row r="29" spans="1:10" ht="15.75" x14ac:dyDescent="0.4">
      <c r="A29" s="54" t="s">
        <v>115</v>
      </c>
      <c r="B29" s="55">
        <v>5000</v>
      </c>
      <c r="C29" s="56">
        <v>2000</v>
      </c>
      <c r="D29" s="56">
        <v>3000</v>
      </c>
      <c r="E29" s="57">
        <v>1000</v>
      </c>
      <c r="F29" s="57">
        <f t="shared" ref="F29:F44" si="0">B29*0.3</f>
        <v>1500</v>
      </c>
      <c r="G29" s="56">
        <v>700</v>
      </c>
      <c r="H29" s="57">
        <v>140</v>
      </c>
      <c r="I29" s="61">
        <f t="shared" ref="I29:I44" si="1">G29*0.3</f>
        <v>210</v>
      </c>
    </row>
    <row r="30" spans="1:10" ht="15.75" x14ac:dyDescent="0.4">
      <c r="A30" s="54" t="s">
        <v>116</v>
      </c>
      <c r="B30" s="55">
        <v>8100</v>
      </c>
      <c r="C30" s="56">
        <v>3240</v>
      </c>
      <c r="D30" s="56">
        <v>4860</v>
      </c>
      <c r="E30" s="57">
        <v>1620</v>
      </c>
      <c r="F30" s="57">
        <f t="shared" si="0"/>
        <v>2430</v>
      </c>
      <c r="G30" s="56">
        <v>1155</v>
      </c>
      <c r="H30" s="57">
        <v>231</v>
      </c>
      <c r="I30" s="61">
        <f t="shared" si="1"/>
        <v>346.5</v>
      </c>
    </row>
    <row r="31" spans="1:10" ht="15.75" x14ac:dyDescent="0.4">
      <c r="A31" s="54" t="s">
        <v>117</v>
      </c>
      <c r="B31" s="55">
        <v>11250</v>
      </c>
      <c r="C31" s="56">
        <v>4500</v>
      </c>
      <c r="D31" s="56">
        <v>6750</v>
      </c>
      <c r="E31" s="57">
        <v>2250</v>
      </c>
      <c r="F31" s="57">
        <f t="shared" si="0"/>
        <v>3375</v>
      </c>
      <c r="G31" s="56">
        <v>1610</v>
      </c>
      <c r="H31" s="57">
        <v>322</v>
      </c>
      <c r="I31" s="61">
        <f t="shared" si="1"/>
        <v>483</v>
      </c>
    </row>
    <row r="32" spans="1:10" ht="15.75" x14ac:dyDescent="0.4">
      <c r="A32" s="54" t="s">
        <v>118</v>
      </c>
      <c r="B32" s="55">
        <v>14500</v>
      </c>
      <c r="C32" s="56">
        <v>5800</v>
      </c>
      <c r="D32" s="56">
        <v>8700</v>
      </c>
      <c r="E32" s="57">
        <v>2900</v>
      </c>
      <c r="F32" s="57">
        <f t="shared" si="0"/>
        <v>4350</v>
      </c>
      <c r="G32" s="56">
        <v>2100</v>
      </c>
      <c r="H32" s="57">
        <v>420</v>
      </c>
      <c r="I32" s="61">
        <f t="shared" si="1"/>
        <v>630</v>
      </c>
    </row>
    <row r="33" spans="1:9" ht="15.75" x14ac:dyDescent="0.4">
      <c r="A33" s="54" t="s">
        <v>61</v>
      </c>
      <c r="B33" s="55">
        <v>16350</v>
      </c>
      <c r="C33" s="56">
        <v>6540</v>
      </c>
      <c r="D33" s="56">
        <v>9810</v>
      </c>
      <c r="E33" s="57">
        <v>3270</v>
      </c>
      <c r="F33" s="57">
        <f t="shared" si="0"/>
        <v>4905</v>
      </c>
      <c r="G33" s="56">
        <v>2345</v>
      </c>
      <c r="H33" s="57">
        <v>469</v>
      </c>
      <c r="I33" s="61">
        <f t="shared" si="1"/>
        <v>703.5</v>
      </c>
    </row>
    <row r="34" spans="1:9" ht="15.75" x14ac:dyDescent="0.4">
      <c r="A34" s="54" t="s">
        <v>62</v>
      </c>
      <c r="B34" s="55">
        <v>26000</v>
      </c>
      <c r="C34" s="56">
        <v>10400</v>
      </c>
      <c r="D34" s="56">
        <v>15600</v>
      </c>
      <c r="E34" s="57">
        <v>5200</v>
      </c>
      <c r="F34" s="57">
        <f t="shared" si="0"/>
        <v>7800</v>
      </c>
      <c r="G34" s="56">
        <v>3710</v>
      </c>
      <c r="H34" s="57">
        <v>742</v>
      </c>
      <c r="I34" s="61">
        <f t="shared" si="1"/>
        <v>1113</v>
      </c>
    </row>
    <row r="35" spans="1:9" ht="15.75" x14ac:dyDescent="0.4">
      <c r="A35" s="54" t="s">
        <v>119</v>
      </c>
      <c r="B35" s="55">
        <v>35550</v>
      </c>
      <c r="C35" s="56">
        <v>14220</v>
      </c>
      <c r="D35" s="56">
        <v>21330</v>
      </c>
      <c r="E35" s="57">
        <v>7110</v>
      </c>
      <c r="F35" s="57">
        <f t="shared" si="0"/>
        <v>10665</v>
      </c>
      <c r="G35" s="56">
        <v>5040</v>
      </c>
      <c r="H35" s="57">
        <v>1008</v>
      </c>
      <c r="I35" s="61">
        <f t="shared" si="1"/>
        <v>1512</v>
      </c>
    </row>
    <row r="36" spans="1:9" ht="15.75" x14ac:dyDescent="0.4">
      <c r="A36" s="54" t="s">
        <v>120</v>
      </c>
      <c r="B36" s="55">
        <v>39500</v>
      </c>
      <c r="C36" s="56">
        <v>15800</v>
      </c>
      <c r="D36" s="56">
        <v>23700</v>
      </c>
      <c r="E36" s="57">
        <v>7900</v>
      </c>
      <c r="F36" s="57">
        <f t="shared" si="0"/>
        <v>11850</v>
      </c>
      <c r="G36" s="56">
        <v>5600</v>
      </c>
      <c r="H36" s="57">
        <v>1120</v>
      </c>
      <c r="I36" s="61">
        <f t="shared" si="1"/>
        <v>1680</v>
      </c>
    </row>
    <row r="37" spans="1:9" ht="15.75" x14ac:dyDescent="0.4">
      <c r="A37" s="54" t="s">
        <v>121</v>
      </c>
      <c r="B37" s="55">
        <v>42900</v>
      </c>
      <c r="C37" s="56">
        <v>17160</v>
      </c>
      <c r="D37" s="56">
        <v>25740</v>
      </c>
      <c r="E37" s="57">
        <v>8580</v>
      </c>
      <c r="F37" s="57">
        <f t="shared" si="0"/>
        <v>12870</v>
      </c>
      <c r="G37" s="56">
        <v>6055</v>
      </c>
      <c r="H37" s="57">
        <v>1211</v>
      </c>
      <c r="I37" s="61">
        <f t="shared" si="1"/>
        <v>1816.5</v>
      </c>
    </row>
    <row r="38" spans="1:9" ht="15.75" x14ac:dyDescent="0.4">
      <c r="A38" s="58" t="s">
        <v>122</v>
      </c>
      <c r="B38" s="55">
        <v>45850</v>
      </c>
      <c r="C38" s="59">
        <v>18340</v>
      </c>
      <c r="D38" s="59">
        <v>27510</v>
      </c>
      <c r="E38" s="59">
        <v>9170</v>
      </c>
      <c r="F38" s="57">
        <f t="shared" si="0"/>
        <v>13755</v>
      </c>
      <c r="G38" s="56">
        <v>6475</v>
      </c>
      <c r="H38" s="59">
        <v>1295</v>
      </c>
      <c r="I38" s="61">
        <f t="shared" si="1"/>
        <v>1942.5</v>
      </c>
    </row>
    <row r="39" spans="1:9" ht="15.75" x14ac:dyDescent="0.4">
      <c r="A39" s="54" t="s">
        <v>63</v>
      </c>
      <c r="B39" s="55">
        <v>48800</v>
      </c>
      <c r="C39" s="56">
        <v>19520</v>
      </c>
      <c r="D39" s="56">
        <v>29280</v>
      </c>
      <c r="E39" s="56">
        <v>9760</v>
      </c>
      <c r="F39" s="57">
        <f t="shared" si="0"/>
        <v>14640</v>
      </c>
      <c r="G39" s="56">
        <v>6895</v>
      </c>
      <c r="H39" s="56">
        <v>1379</v>
      </c>
      <c r="I39" s="61">
        <f t="shared" si="1"/>
        <v>2068.5</v>
      </c>
    </row>
    <row r="40" spans="1:9" ht="15.75" x14ac:dyDescent="0.4">
      <c r="A40" s="54" t="s">
        <v>123</v>
      </c>
      <c r="B40" s="55">
        <v>54600</v>
      </c>
      <c r="C40" s="56">
        <v>21840</v>
      </c>
      <c r="D40" s="56">
        <v>32760</v>
      </c>
      <c r="E40" s="56">
        <v>10920</v>
      </c>
      <c r="F40" s="57">
        <f t="shared" si="0"/>
        <v>16380</v>
      </c>
      <c r="G40" s="56">
        <v>7700</v>
      </c>
      <c r="H40" s="56">
        <v>1540</v>
      </c>
      <c r="I40" s="61">
        <f t="shared" si="1"/>
        <v>2310</v>
      </c>
    </row>
    <row r="41" spans="1:9" ht="15.75" x14ac:dyDescent="0.4">
      <c r="A41" s="54" t="s">
        <v>124</v>
      </c>
      <c r="B41" s="55">
        <v>60400</v>
      </c>
      <c r="C41" s="56">
        <v>24160</v>
      </c>
      <c r="D41" s="56">
        <v>36240</v>
      </c>
      <c r="E41" s="56">
        <v>12080</v>
      </c>
      <c r="F41" s="57">
        <f t="shared" si="0"/>
        <v>18120</v>
      </c>
      <c r="G41" s="56">
        <v>8505</v>
      </c>
      <c r="H41" s="56">
        <v>1701</v>
      </c>
      <c r="I41" s="61">
        <f t="shared" si="1"/>
        <v>2551.5</v>
      </c>
    </row>
    <row r="42" spans="1:9" ht="15.75" x14ac:dyDescent="0.4">
      <c r="A42" s="54" t="s">
        <v>125</v>
      </c>
      <c r="B42" s="55">
        <v>66250</v>
      </c>
      <c r="C42" s="56">
        <v>26500</v>
      </c>
      <c r="D42" s="56">
        <v>39750</v>
      </c>
      <c r="E42" s="56">
        <v>13250</v>
      </c>
      <c r="F42" s="57">
        <f t="shared" si="0"/>
        <v>19875</v>
      </c>
      <c r="G42" s="56">
        <v>9310</v>
      </c>
      <c r="H42" s="56">
        <v>1862</v>
      </c>
      <c r="I42" s="61">
        <f t="shared" si="1"/>
        <v>2793</v>
      </c>
    </row>
    <row r="43" spans="1:9" ht="15.75" x14ac:dyDescent="0.4">
      <c r="A43" s="54" t="s">
        <v>126</v>
      </c>
      <c r="B43" s="55">
        <v>72050</v>
      </c>
      <c r="C43" s="56">
        <v>28820</v>
      </c>
      <c r="D43" s="56">
        <v>43230</v>
      </c>
      <c r="E43" s="56">
        <v>14410</v>
      </c>
      <c r="F43" s="57">
        <f t="shared" si="0"/>
        <v>21615</v>
      </c>
      <c r="G43" s="56">
        <v>10115</v>
      </c>
      <c r="H43" s="56">
        <v>2023</v>
      </c>
      <c r="I43" s="61">
        <f t="shared" si="1"/>
        <v>3034.5</v>
      </c>
    </row>
    <row r="44" spans="1:9" ht="15.75" x14ac:dyDescent="0.4">
      <c r="A44" s="58" t="s">
        <v>64</v>
      </c>
      <c r="B44" s="55">
        <v>77850</v>
      </c>
      <c r="C44" s="59">
        <v>31140</v>
      </c>
      <c r="D44" s="59">
        <v>46710</v>
      </c>
      <c r="E44" s="59">
        <v>15570</v>
      </c>
      <c r="F44" s="57">
        <f t="shared" si="0"/>
        <v>23355</v>
      </c>
      <c r="G44" s="56">
        <v>10920</v>
      </c>
      <c r="H44" s="59">
        <v>2184</v>
      </c>
      <c r="I44" s="61">
        <f t="shared" si="1"/>
        <v>3276</v>
      </c>
    </row>
  </sheetData>
  <mergeCells count="9">
    <mergeCell ref="A1:J2"/>
    <mergeCell ref="A15:J16"/>
    <mergeCell ref="A25:J26"/>
    <mergeCell ref="A10:J10"/>
    <mergeCell ref="A11:J11"/>
    <mergeCell ref="A12:J12"/>
    <mergeCell ref="B27:F27"/>
    <mergeCell ref="G27:I27"/>
    <mergeCell ref="A27:A28"/>
  </mergeCells>
  <phoneticPr fontId="49"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6"/>
  <sheetViews>
    <sheetView zoomScale="70" zoomScaleNormal="70" workbookViewId="0">
      <selection activeCell="B5" sqref="B5:B8"/>
    </sheetView>
  </sheetViews>
  <sheetFormatPr defaultColWidth="8.73046875" defaultRowHeight="15.75" x14ac:dyDescent="0.3"/>
  <cols>
    <col min="1" max="1" width="8.73046875" style="38"/>
    <col min="2" max="2" width="16.265625" style="37" customWidth="1"/>
    <col min="3" max="3" width="97.1328125" style="37" customWidth="1"/>
    <col min="4" max="4" width="17.796875" style="38" customWidth="1"/>
    <col min="5" max="5" width="16.59765625" style="38" customWidth="1"/>
    <col min="6" max="6" width="37" style="37" customWidth="1"/>
    <col min="7" max="7" width="13.265625" style="37" customWidth="1"/>
    <col min="8" max="10" width="20" style="39" customWidth="1"/>
    <col min="11" max="11" width="38.06640625" style="37" customWidth="1"/>
    <col min="12" max="16384" width="8.73046875" style="37"/>
  </cols>
  <sheetData>
    <row r="1" spans="1:11" ht="33.75" x14ac:dyDescent="0.3">
      <c r="A1" s="101" t="s">
        <v>127</v>
      </c>
      <c r="B1" s="101"/>
      <c r="C1" s="40" t="s">
        <v>128</v>
      </c>
      <c r="D1" s="40" t="s">
        <v>129</v>
      </c>
      <c r="E1" s="40" t="s">
        <v>130</v>
      </c>
      <c r="F1" s="40" t="s">
        <v>131</v>
      </c>
      <c r="G1" s="40" t="s">
        <v>132</v>
      </c>
      <c r="H1" s="40" t="s">
        <v>133</v>
      </c>
      <c r="I1" s="40" t="s">
        <v>134</v>
      </c>
      <c r="J1" s="40" t="s">
        <v>135</v>
      </c>
      <c r="K1" s="40" t="s">
        <v>136</v>
      </c>
    </row>
    <row r="2" spans="1:11" ht="42" customHeight="1" x14ac:dyDescent="0.3">
      <c r="A2" s="101" t="s">
        <v>137</v>
      </c>
      <c r="B2" s="101" t="s">
        <v>138</v>
      </c>
      <c r="C2" s="102" t="s">
        <v>139</v>
      </c>
      <c r="D2" s="41" t="s">
        <v>140</v>
      </c>
      <c r="E2" s="42" t="s">
        <v>141</v>
      </c>
      <c r="F2" s="43" t="s">
        <v>142</v>
      </c>
      <c r="G2" s="42">
        <v>900</v>
      </c>
      <c r="H2" s="44">
        <f t="shared" ref="H2:H16" si="0">G2*0.45</f>
        <v>405</v>
      </c>
      <c r="I2" s="44">
        <f t="shared" ref="I2:I16" si="1">G2*0.225</f>
        <v>202.5</v>
      </c>
      <c r="J2" s="42">
        <f t="shared" ref="J2:J16" si="2">G2*0.15</f>
        <v>135</v>
      </c>
      <c r="K2" s="108" t="s">
        <v>143</v>
      </c>
    </row>
    <row r="3" spans="1:11" ht="42" customHeight="1" x14ac:dyDescent="0.3">
      <c r="A3" s="101"/>
      <c r="B3" s="101"/>
      <c r="C3" s="103"/>
      <c r="D3" s="41" t="s">
        <v>144</v>
      </c>
      <c r="E3" s="42" t="s">
        <v>145</v>
      </c>
      <c r="F3" s="43" t="s">
        <v>142</v>
      </c>
      <c r="G3" s="42">
        <v>1200</v>
      </c>
      <c r="H3" s="44">
        <f t="shared" si="0"/>
        <v>540</v>
      </c>
      <c r="I3" s="44">
        <f t="shared" si="1"/>
        <v>270</v>
      </c>
      <c r="J3" s="42">
        <f t="shared" si="2"/>
        <v>180</v>
      </c>
      <c r="K3" s="109"/>
    </row>
    <row r="4" spans="1:11" ht="42" customHeight="1" x14ac:dyDescent="0.3">
      <c r="A4" s="101"/>
      <c r="B4" s="101"/>
      <c r="C4" s="103"/>
      <c r="D4" s="41" t="s">
        <v>146</v>
      </c>
      <c r="E4" s="42" t="s">
        <v>147</v>
      </c>
      <c r="F4" s="43" t="s">
        <v>148</v>
      </c>
      <c r="G4" s="42">
        <v>1500</v>
      </c>
      <c r="H4" s="44">
        <f t="shared" si="0"/>
        <v>675</v>
      </c>
      <c r="I4" s="44">
        <f t="shared" si="1"/>
        <v>337.5</v>
      </c>
      <c r="J4" s="42">
        <f t="shared" si="2"/>
        <v>225</v>
      </c>
      <c r="K4" s="109"/>
    </row>
    <row r="5" spans="1:11" ht="46.5" customHeight="1" x14ac:dyDescent="0.3">
      <c r="A5" s="101"/>
      <c r="B5" s="101" t="s">
        <v>149</v>
      </c>
      <c r="C5" s="104" t="s">
        <v>150</v>
      </c>
      <c r="D5" s="41" t="s">
        <v>151</v>
      </c>
      <c r="E5" s="42" t="s">
        <v>152</v>
      </c>
      <c r="F5" s="43" t="s">
        <v>153</v>
      </c>
      <c r="G5" s="42">
        <v>1000</v>
      </c>
      <c r="H5" s="44">
        <f t="shared" si="0"/>
        <v>450</v>
      </c>
      <c r="I5" s="44">
        <f t="shared" si="1"/>
        <v>225</v>
      </c>
      <c r="J5" s="42">
        <f t="shared" si="2"/>
        <v>150</v>
      </c>
      <c r="K5" s="109"/>
    </row>
    <row r="6" spans="1:11" ht="46.5" customHeight="1" x14ac:dyDescent="0.3">
      <c r="A6" s="101"/>
      <c r="B6" s="101"/>
      <c r="C6" s="103"/>
      <c r="D6" s="41" t="s">
        <v>154</v>
      </c>
      <c r="E6" s="42" t="s">
        <v>155</v>
      </c>
      <c r="F6" s="43" t="s">
        <v>156</v>
      </c>
      <c r="G6" s="42">
        <v>1200</v>
      </c>
      <c r="H6" s="44">
        <f t="shared" si="0"/>
        <v>540</v>
      </c>
      <c r="I6" s="44">
        <f t="shared" si="1"/>
        <v>270</v>
      </c>
      <c r="J6" s="42">
        <f t="shared" si="2"/>
        <v>180</v>
      </c>
      <c r="K6" s="109"/>
    </row>
    <row r="7" spans="1:11" ht="46.5" customHeight="1" x14ac:dyDescent="0.3">
      <c r="A7" s="101"/>
      <c r="B7" s="101"/>
      <c r="C7" s="103"/>
      <c r="D7" s="41" t="s">
        <v>157</v>
      </c>
      <c r="E7" s="42" t="s">
        <v>141</v>
      </c>
      <c r="F7" s="43" t="s">
        <v>158</v>
      </c>
      <c r="G7" s="42">
        <v>1800</v>
      </c>
      <c r="H7" s="44">
        <f t="shared" si="0"/>
        <v>810</v>
      </c>
      <c r="I7" s="44">
        <f t="shared" si="1"/>
        <v>405</v>
      </c>
      <c r="J7" s="42">
        <f t="shared" si="2"/>
        <v>270</v>
      </c>
      <c r="K7" s="109"/>
    </row>
    <row r="8" spans="1:11" ht="46.5" customHeight="1" x14ac:dyDescent="0.3">
      <c r="A8" s="101"/>
      <c r="B8" s="101"/>
      <c r="C8" s="103"/>
      <c r="D8" s="41" t="s">
        <v>159</v>
      </c>
      <c r="E8" s="42" t="s">
        <v>145</v>
      </c>
      <c r="F8" s="43" t="s">
        <v>160</v>
      </c>
      <c r="G8" s="42">
        <v>3000</v>
      </c>
      <c r="H8" s="44">
        <f t="shared" si="0"/>
        <v>1350</v>
      </c>
      <c r="I8" s="44">
        <f t="shared" si="1"/>
        <v>675</v>
      </c>
      <c r="J8" s="42">
        <f t="shared" si="2"/>
        <v>450</v>
      </c>
      <c r="K8" s="109"/>
    </row>
    <row r="9" spans="1:11" ht="39" customHeight="1" x14ac:dyDescent="0.3">
      <c r="A9" s="101"/>
      <c r="B9" s="101" t="s">
        <v>161</v>
      </c>
      <c r="C9" s="105" t="s">
        <v>162</v>
      </c>
      <c r="D9" s="41" t="s">
        <v>163</v>
      </c>
      <c r="E9" s="42" t="s">
        <v>152</v>
      </c>
      <c r="F9" s="43" t="s">
        <v>164</v>
      </c>
      <c r="G9" s="42">
        <v>900</v>
      </c>
      <c r="H9" s="44">
        <f t="shared" si="0"/>
        <v>405</v>
      </c>
      <c r="I9" s="44">
        <f t="shared" si="1"/>
        <v>202.5</v>
      </c>
      <c r="J9" s="42">
        <f t="shared" si="2"/>
        <v>135</v>
      </c>
      <c r="K9" s="109"/>
    </row>
    <row r="10" spans="1:11" ht="39" customHeight="1" x14ac:dyDescent="0.3">
      <c r="A10" s="101"/>
      <c r="B10" s="101"/>
      <c r="C10" s="105"/>
      <c r="D10" s="41" t="s">
        <v>165</v>
      </c>
      <c r="E10" s="42" t="s">
        <v>155</v>
      </c>
      <c r="F10" s="45" t="s">
        <v>166</v>
      </c>
      <c r="G10" s="42">
        <v>1000</v>
      </c>
      <c r="H10" s="44">
        <f t="shared" si="0"/>
        <v>450</v>
      </c>
      <c r="I10" s="44">
        <f t="shared" si="1"/>
        <v>225</v>
      </c>
      <c r="J10" s="42">
        <f t="shared" si="2"/>
        <v>150</v>
      </c>
      <c r="K10" s="109"/>
    </row>
    <row r="11" spans="1:11" ht="39" customHeight="1" x14ac:dyDescent="0.3">
      <c r="A11" s="101"/>
      <c r="B11" s="101"/>
      <c r="C11" s="105"/>
      <c r="D11" s="41" t="s">
        <v>167</v>
      </c>
      <c r="E11" s="42" t="s">
        <v>141</v>
      </c>
      <c r="F11" s="45" t="s">
        <v>168</v>
      </c>
      <c r="G11" s="42">
        <v>1200</v>
      </c>
      <c r="H11" s="44">
        <f t="shared" si="0"/>
        <v>540</v>
      </c>
      <c r="I11" s="44">
        <f t="shared" si="1"/>
        <v>270</v>
      </c>
      <c r="J11" s="42">
        <f t="shared" si="2"/>
        <v>180</v>
      </c>
      <c r="K11" s="109"/>
    </row>
    <row r="12" spans="1:11" ht="39" customHeight="1" x14ac:dyDescent="0.3">
      <c r="A12" s="101"/>
      <c r="B12" s="101"/>
      <c r="C12" s="105"/>
      <c r="D12" s="41" t="s">
        <v>169</v>
      </c>
      <c r="E12" s="42" t="s">
        <v>145</v>
      </c>
      <c r="F12" s="46" t="s">
        <v>170</v>
      </c>
      <c r="G12" s="42">
        <v>1800</v>
      </c>
      <c r="H12" s="44">
        <f t="shared" si="0"/>
        <v>810</v>
      </c>
      <c r="I12" s="44">
        <f t="shared" si="1"/>
        <v>405</v>
      </c>
      <c r="J12" s="42">
        <f t="shared" si="2"/>
        <v>270</v>
      </c>
      <c r="K12" s="109"/>
    </row>
    <row r="13" spans="1:11" ht="39" customHeight="1" x14ac:dyDescent="0.3">
      <c r="A13" s="101"/>
      <c r="B13" s="101"/>
      <c r="C13" s="105"/>
      <c r="D13" s="41" t="s">
        <v>171</v>
      </c>
      <c r="E13" s="47" t="s">
        <v>147</v>
      </c>
      <c r="F13" s="46" t="s">
        <v>172</v>
      </c>
      <c r="G13" s="42">
        <v>2100</v>
      </c>
      <c r="H13" s="44">
        <f t="shared" si="0"/>
        <v>945</v>
      </c>
      <c r="I13" s="44">
        <f t="shared" si="1"/>
        <v>472.5</v>
      </c>
      <c r="J13" s="42">
        <f t="shared" si="2"/>
        <v>315</v>
      </c>
      <c r="K13" s="109"/>
    </row>
    <row r="14" spans="1:11" ht="68" customHeight="1" x14ac:dyDescent="0.3">
      <c r="A14" s="101" t="s">
        <v>173</v>
      </c>
      <c r="B14" s="101"/>
      <c r="C14" s="106" t="s">
        <v>174</v>
      </c>
      <c r="D14" s="41" t="s">
        <v>175</v>
      </c>
      <c r="E14" s="42" t="s">
        <v>141</v>
      </c>
      <c r="F14" s="46" t="s">
        <v>176</v>
      </c>
      <c r="G14" s="42">
        <v>1000</v>
      </c>
      <c r="H14" s="44">
        <f t="shared" si="0"/>
        <v>450</v>
      </c>
      <c r="I14" s="44">
        <f t="shared" si="1"/>
        <v>225</v>
      </c>
      <c r="J14" s="42">
        <f t="shared" si="2"/>
        <v>150</v>
      </c>
      <c r="K14" s="109"/>
    </row>
    <row r="15" spans="1:11" ht="59" customHeight="1" x14ac:dyDescent="0.3">
      <c r="A15" s="101"/>
      <c r="B15" s="101"/>
      <c r="C15" s="107"/>
      <c r="D15" s="41" t="s">
        <v>177</v>
      </c>
      <c r="E15" s="42" t="s">
        <v>145</v>
      </c>
      <c r="F15" s="46" t="s">
        <v>178</v>
      </c>
      <c r="G15" s="42">
        <v>1500</v>
      </c>
      <c r="H15" s="44">
        <f t="shared" si="0"/>
        <v>675</v>
      </c>
      <c r="I15" s="44">
        <f t="shared" si="1"/>
        <v>337.5</v>
      </c>
      <c r="J15" s="42">
        <f t="shared" si="2"/>
        <v>225</v>
      </c>
      <c r="K15" s="109"/>
    </row>
    <row r="16" spans="1:11" ht="63" customHeight="1" x14ac:dyDescent="0.3">
      <c r="A16" s="101"/>
      <c r="B16" s="101"/>
      <c r="C16" s="107"/>
      <c r="D16" s="41" t="s">
        <v>179</v>
      </c>
      <c r="E16" s="42" t="s">
        <v>147</v>
      </c>
      <c r="F16" s="46" t="s">
        <v>180</v>
      </c>
      <c r="G16" s="42">
        <v>1800</v>
      </c>
      <c r="H16" s="44">
        <f t="shared" si="0"/>
        <v>810</v>
      </c>
      <c r="I16" s="44">
        <f t="shared" si="1"/>
        <v>405</v>
      </c>
      <c r="J16" s="42">
        <f t="shared" si="2"/>
        <v>270</v>
      </c>
      <c r="K16" s="110"/>
    </row>
  </sheetData>
  <mergeCells count="11">
    <mergeCell ref="A14:B16"/>
    <mergeCell ref="C2:C4"/>
    <mergeCell ref="C5:C8"/>
    <mergeCell ref="C9:C13"/>
    <mergeCell ref="C14:C16"/>
    <mergeCell ref="K2:K16"/>
    <mergeCell ref="A1:B1"/>
    <mergeCell ref="A2:A13"/>
    <mergeCell ref="B2:B4"/>
    <mergeCell ref="B5:B8"/>
    <mergeCell ref="B9:B13"/>
  </mergeCells>
  <phoneticPr fontId="49" type="noConversion"/>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22"/>
  <sheetViews>
    <sheetView workbookViewId="0">
      <selection activeCell="M13" sqref="M13:M15"/>
    </sheetView>
  </sheetViews>
  <sheetFormatPr defaultColWidth="8.73046875" defaultRowHeight="13.5" x14ac:dyDescent="0.3"/>
  <cols>
    <col min="1" max="1" width="8.265625" customWidth="1"/>
    <col min="2" max="2" width="11.6640625" customWidth="1"/>
    <col min="3" max="3" width="7.9296875" customWidth="1"/>
    <col min="4" max="4" width="3.19921875" customWidth="1"/>
    <col min="5" max="7" width="3.73046875" customWidth="1"/>
    <col min="11" max="11" width="14.6640625" customWidth="1"/>
    <col min="13" max="13" width="14.53125"/>
    <col min="14" max="14" width="14.53125" customWidth="1"/>
    <col min="15" max="15" width="23.9296875" customWidth="1"/>
    <col min="17" max="17" width="18.6640625" customWidth="1"/>
  </cols>
  <sheetData>
    <row r="1" spans="1:17" ht="22.5" x14ac:dyDescent="0.3">
      <c r="A1" s="111" t="s">
        <v>181</v>
      </c>
      <c r="B1" s="111" t="s">
        <v>182</v>
      </c>
      <c r="C1" s="30" t="s">
        <v>183</v>
      </c>
      <c r="D1" s="111" t="s">
        <v>184</v>
      </c>
      <c r="E1" s="111"/>
      <c r="F1" s="111"/>
      <c r="G1" s="111"/>
    </row>
    <row r="2" spans="1:17" x14ac:dyDescent="0.3">
      <c r="A2" s="111"/>
      <c r="B2" s="111"/>
      <c r="C2" s="30" t="s">
        <v>185</v>
      </c>
      <c r="D2" s="30" t="s">
        <v>186</v>
      </c>
      <c r="E2" s="30" t="s">
        <v>187</v>
      </c>
      <c r="F2" s="30" t="s">
        <v>188</v>
      </c>
      <c r="G2" s="30" t="s">
        <v>189</v>
      </c>
    </row>
    <row r="3" spans="1:17" ht="22.5" x14ac:dyDescent="0.3">
      <c r="A3" s="30" t="s">
        <v>190</v>
      </c>
      <c r="B3" s="30" t="s">
        <v>191</v>
      </c>
      <c r="C3" s="30">
        <v>5</v>
      </c>
      <c r="D3" s="30">
        <v>10</v>
      </c>
      <c r="E3" s="30">
        <v>15</v>
      </c>
      <c r="F3" s="30">
        <v>30</v>
      </c>
      <c r="G3" s="30">
        <v>50</v>
      </c>
    </row>
    <row r="4" spans="1:17" ht="22.5" x14ac:dyDescent="0.3">
      <c r="A4" s="30" t="s">
        <v>192</v>
      </c>
      <c r="B4" s="30" t="s">
        <v>193</v>
      </c>
      <c r="C4" s="30">
        <v>9</v>
      </c>
      <c r="D4" s="30">
        <v>10</v>
      </c>
      <c r="E4" s="30">
        <v>15</v>
      </c>
      <c r="F4" s="30">
        <v>30</v>
      </c>
      <c r="G4" s="30">
        <v>50</v>
      </c>
    </row>
    <row r="5" spans="1:17" ht="22.5" x14ac:dyDescent="0.3">
      <c r="A5" s="30" t="s">
        <v>194</v>
      </c>
      <c r="B5" s="30" t="s">
        <v>193</v>
      </c>
      <c r="C5" s="30">
        <v>9</v>
      </c>
      <c r="D5" s="30">
        <v>10</v>
      </c>
      <c r="E5" s="30">
        <v>15</v>
      </c>
      <c r="F5" s="30">
        <v>30</v>
      </c>
      <c r="G5" s="30">
        <v>50</v>
      </c>
    </row>
    <row r="6" spans="1:17" ht="22.5" x14ac:dyDescent="0.3">
      <c r="A6" s="30" t="s">
        <v>195</v>
      </c>
      <c r="B6" s="30" t="s">
        <v>196</v>
      </c>
      <c r="C6" s="30">
        <v>19</v>
      </c>
      <c r="D6" s="30">
        <v>10</v>
      </c>
      <c r="E6" s="30">
        <v>15</v>
      </c>
      <c r="F6" s="30">
        <v>30</v>
      </c>
      <c r="G6" s="30">
        <v>50</v>
      </c>
    </row>
    <row r="7" spans="1:17" x14ac:dyDescent="0.3">
      <c r="A7" t="s">
        <v>197</v>
      </c>
    </row>
    <row r="8" spans="1:17" x14ac:dyDescent="0.3">
      <c r="A8" t="s">
        <v>198</v>
      </c>
    </row>
    <row r="10" spans="1:17" x14ac:dyDescent="0.3">
      <c r="K10" s="112" t="s">
        <v>199</v>
      </c>
      <c r="L10" s="112"/>
      <c r="M10" s="112"/>
      <c r="N10" s="112"/>
      <c r="O10" s="112"/>
      <c r="P10" s="112"/>
      <c r="Q10" s="112"/>
    </row>
    <row r="11" spans="1:17" x14ac:dyDescent="0.3">
      <c r="K11" s="32" t="s">
        <v>200</v>
      </c>
      <c r="L11" s="32" t="s">
        <v>201</v>
      </c>
      <c r="M11" s="32" t="s">
        <v>202</v>
      </c>
      <c r="N11" s="32" t="s">
        <v>203</v>
      </c>
      <c r="O11" s="32" t="s">
        <v>204</v>
      </c>
      <c r="P11" s="31" t="s">
        <v>205</v>
      </c>
      <c r="Q11" s="31" t="s">
        <v>206</v>
      </c>
    </row>
    <row r="12" spans="1:17" ht="46.5" x14ac:dyDescent="0.3">
      <c r="K12" s="33">
        <v>310092300424</v>
      </c>
      <c r="L12" s="33" t="s">
        <v>207</v>
      </c>
      <c r="M12" s="33">
        <v>212020023301</v>
      </c>
      <c r="N12" s="34" t="s">
        <v>208</v>
      </c>
      <c r="O12" s="31" t="s">
        <v>209</v>
      </c>
      <c r="P12" s="31" t="s">
        <v>210</v>
      </c>
      <c r="Q12" s="31" t="s">
        <v>211</v>
      </c>
    </row>
    <row r="13" spans="1:17" x14ac:dyDescent="0.3">
      <c r="K13" s="113">
        <v>310092300425</v>
      </c>
      <c r="L13" s="114" t="s">
        <v>212</v>
      </c>
      <c r="M13" s="113">
        <v>212020023302</v>
      </c>
      <c r="N13" s="115" t="s">
        <v>213</v>
      </c>
      <c r="O13" s="112" t="s">
        <v>214</v>
      </c>
      <c r="P13" s="112" t="s">
        <v>215</v>
      </c>
      <c r="Q13" s="31" t="s">
        <v>216</v>
      </c>
    </row>
    <row r="14" spans="1:17" x14ac:dyDescent="0.3">
      <c r="K14" s="113"/>
      <c r="L14" s="114"/>
      <c r="M14" s="113"/>
      <c r="N14" s="115"/>
      <c r="O14" s="112"/>
      <c r="P14" s="112"/>
      <c r="Q14" s="36"/>
    </row>
    <row r="15" spans="1:17" ht="23.25" x14ac:dyDescent="0.3">
      <c r="K15" s="113"/>
      <c r="L15" s="114"/>
      <c r="M15" s="113"/>
      <c r="N15" s="115"/>
      <c r="O15" s="112"/>
      <c r="P15" s="112"/>
      <c r="Q15" s="31" t="s">
        <v>217</v>
      </c>
    </row>
    <row r="16" spans="1:17" ht="23.25" x14ac:dyDescent="0.3">
      <c r="K16" s="113">
        <v>310092300427</v>
      </c>
      <c r="L16" s="114" t="s">
        <v>218</v>
      </c>
      <c r="M16" s="113">
        <v>212020023314</v>
      </c>
      <c r="N16" s="112" t="s">
        <v>219</v>
      </c>
      <c r="O16" s="112" t="s">
        <v>220</v>
      </c>
      <c r="P16" s="112" t="s">
        <v>215</v>
      </c>
      <c r="Q16" s="31" t="s">
        <v>221</v>
      </c>
    </row>
    <row r="17" spans="11:17" x14ac:dyDescent="0.3">
      <c r="K17" s="113"/>
      <c r="L17" s="114"/>
      <c r="M17" s="113"/>
      <c r="N17" s="112"/>
      <c r="O17" s="112"/>
      <c r="P17" s="112"/>
      <c r="Q17" s="36"/>
    </row>
    <row r="18" spans="11:17" x14ac:dyDescent="0.3">
      <c r="K18" s="113"/>
      <c r="L18" s="114"/>
      <c r="M18" s="113"/>
      <c r="N18" s="112"/>
      <c r="O18" s="112"/>
      <c r="P18" s="112"/>
      <c r="Q18" s="31" t="s">
        <v>222</v>
      </c>
    </row>
    <row r="19" spans="11:17" ht="37.15" x14ac:dyDescent="0.3">
      <c r="K19" s="33">
        <v>310092300426</v>
      </c>
      <c r="L19" s="35" t="s">
        <v>223</v>
      </c>
      <c r="M19" s="33">
        <v>212020023303</v>
      </c>
      <c r="N19" s="34" t="s">
        <v>224</v>
      </c>
      <c r="O19" s="31" t="s">
        <v>225</v>
      </c>
      <c r="P19" s="31" t="s">
        <v>215</v>
      </c>
      <c r="Q19" s="31" t="s">
        <v>226</v>
      </c>
    </row>
    <row r="20" spans="11:17" x14ac:dyDescent="0.3">
      <c r="K20" s="113">
        <v>310092300452</v>
      </c>
      <c r="L20" s="114" t="s">
        <v>227</v>
      </c>
      <c r="M20" s="113">
        <v>212020023752</v>
      </c>
      <c r="N20" s="112" t="s">
        <v>228</v>
      </c>
      <c r="O20" s="112" t="s">
        <v>229</v>
      </c>
      <c r="P20" s="112" t="s">
        <v>230</v>
      </c>
      <c r="Q20" s="31" t="s">
        <v>216</v>
      </c>
    </row>
    <row r="21" spans="11:17" x14ac:dyDescent="0.3">
      <c r="K21" s="113"/>
      <c r="L21" s="114"/>
      <c r="M21" s="113"/>
      <c r="N21" s="112"/>
      <c r="O21" s="112"/>
      <c r="P21" s="112"/>
      <c r="Q21" s="36"/>
    </row>
    <row r="22" spans="11:17" ht="23.25" x14ac:dyDescent="0.3">
      <c r="K22" s="113"/>
      <c r="L22" s="114"/>
      <c r="M22" s="113"/>
      <c r="N22" s="112"/>
      <c r="O22" s="112"/>
      <c r="P22" s="112"/>
      <c r="Q22" s="31" t="s">
        <v>217</v>
      </c>
    </row>
  </sheetData>
  <mergeCells count="22">
    <mergeCell ref="O16:O18"/>
    <mergeCell ref="O20:O22"/>
    <mergeCell ref="P13:P15"/>
    <mergeCell ref="P16:P18"/>
    <mergeCell ref="P20:P22"/>
    <mergeCell ref="M16:M18"/>
    <mergeCell ref="M20:M22"/>
    <mergeCell ref="N13:N15"/>
    <mergeCell ref="N16:N18"/>
    <mergeCell ref="N20:N22"/>
    <mergeCell ref="K16:K18"/>
    <mergeCell ref="K20:K22"/>
    <mergeCell ref="L13:L15"/>
    <mergeCell ref="L16:L18"/>
    <mergeCell ref="L20:L22"/>
    <mergeCell ref="D1:G1"/>
    <mergeCell ref="K10:Q10"/>
    <mergeCell ref="A1:A2"/>
    <mergeCell ref="B1:B2"/>
    <mergeCell ref="K13:K15"/>
    <mergeCell ref="M13:M15"/>
    <mergeCell ref="O13:O15"/>
  </mergeCells>
  <phoneticPr fontId="49" type="noConversion"/>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4"/>
  <sheetViews>
    <sheetView workbookViewId="0">
      <selection activeCell="G4" sqref="G4"/>
    </sheetView>
  </sheetViews>
  <sheetFormatPr defaultColWidth="8.73046875" defaultRowHeight="13.5" x14ac:dyDescent="0.3"/>
  <cols>
    <col min="1" max="1" width="13.796875" customWidth="1"/>
    <col min="2" max="2" width="53.33203125" customWidth="1"/>
    <col min="3" max="3" width="6.33203125" customWidth="1"/>
    <col min="4" max="4" width="7" customWidth="1"/>
    <col min="5" max="5" width="64.265625" customWidth="1"/>
  </cols>
  <sheetData>
    <row r="1" spans="1:5" x14ac:dyDescent="0.3">
      <c r="A1" s="26" t="s">
        <v>231</v>
      </c>
      <c r="B1" s="26" t="s">
        <v>1</v>
      </c>
      <c r="C1" s="26" t="s">
        <v>232</v>
      </c>
      <c r="D1" s="26" t="s">
        <v>233</v>
      </c>
      <c r="E1" s="26" t="s">
        <v>234</v>
      </c>
    </row>
    <row r="2" spans="1:5" ht="25.5" x14ac:dyDescent="0.3">
      <c r="A2" s="27">
        <v>310095800792</v>
      </c>
      <c r="B2" s="28" t="s">
        <v>235</v>
      </c>
      <c r="C2" s="28" t="s">
        <v>236</v>
      </c>
      <c r="D2" s="28" t="s">
        <v>237</v>
      </c>
      <c r="E2" s="29" t="s">
        <v>238</v>
      </c>
    </row>
    <row r="3" spans="1:5" ht="25.5" x14ac:dyDescent="0.3">
      <c r="A3" s="27">
        <v>310095800793</v>
      </c>
      <c r="B3" s="28" t="s">
        <v>239</v>
      </c>
      <c r="C3" s="28" t="s">
        <v>240</v>
      </c>
      <c r="D3" s="28" t="s">
        <v>241</v>
      </c>
      <c r="E3" s="29" t="s">
        <v>242</v>
      </c>
    </row>
    <row r="4" spans="1:5" ht="51" x14ac:dyDescent="0.3">
      <c r="A4" s="27">
        <v>310095800794</v>
      </c>
      <c r="B4" s="28" t="s">
        <v>243</v>
      </c>
      <c r="C4" s="28" t="s">
        <v>244</v>
      </c>
      <c r="D4" s="28" t="s">
        <v>245</v>
      </c>
      <c r="E4" s="29" t="s">
        <v>246</v>
      </c>
    </row>
    <row r="5" spans="1:5" ht="51" x14ac:dyDescent="0.3">
      <c r="A5" s="27">
        <v>310095800795</v>
      </c>
      <c r="B5" s="28" t="s">
        <v>247</v>
      </c>
      <c r="C5" s="28" t="s">
        <v>244</v>
      </c>
      <c r="D5" s="28" t="s">
        <v>245</v>
      </c>
      <c r="E5" s="29" t="s">
        <v>248</v>
      </c>
    </row>
    <row r="6" spans="1:5" ht="51" x14ac:dyDescent="0.3">
      <c r="A6" s="27">
        <v>310095800796</v>
      </c>
      <c r="B6" s="28" t="s">
        <v>249</v>
      </c>
      <c r="C6" s="28" t="s">
        <v>244</v>
      </c>
      <c r="D6" s="28" t="s">
        <v>245</v>
      </c>
      <c r="E6" s="29" t="s">
        <v>250</v>
      </c>
    </row>
    <row r="7" spans="1:5" ht="51" x14ac:dyDescent="0.3">
      <c r="A7" s="27">
        <v>310095800797</v>
      </c>
      <c r="B7" s="28" t="s">
        <v>251</v>
      </c>
      <c r="C7" s="28" t="s">
        <v>244</v>
      </c>
      <c r="D7" s="28" t="s">
        <v>245</v>
      </c>
      <c r="E7" s="29" t="s">
        <v>252</v>
      </c>
    </row>
    <row r="8" spans="1:5" ht="51" x14ac:dyDescent="0.3">
      <c r="A8" s="27">
        <v>310095800798</v>
      </c>
      <c r="B8" s="28" t="s">
        <v>253</v>
      </c>
      <c r="C8" s="28" t="s">
        <v>244</v>
      </c>
      <c r="D8" s="28" t="s">
        <v>245</v>
      </c>
      <c r="E8" s="29" t="s">
        <v>254</v>
      </c>
    </row>
    <row r="9" spans="1:5" ht="51" x14ac:dyDescent="0.3">
      <c r="A9" s="27">
        <v>310095800799</v>
      </c>
      <c r="B9" s="28" t="s">
        <v>255</v>
      </c>
      <c r="C9" s="28" t="s">
        <v>244</v>
      </c>
      <c r="D9" s="28" t="s">
        <v>245</v>
      </c>
      <c r="E9" s="29" t="s">
        <v>256</v>
      </c>
    </row>
    <row r="10" spans="1:5" ht="51" x14ac:dyDescent="0.3">
      <c r="A10" s="27">
        <v>310095800800</v>
      </c>
      <c r="B10" s="28" t="s">
        <v>257</v>
      </c>
      <c r="C10" s="28" t="s">
        <v>244</v>
      </c>
      <c r="D10" s="28" t="s">
        <v>245</v>
      </c>
      <c r="E10" s="29" t="s">
        <v>258</v>
      </c>
    </row>
    <row r="11" spans="1:5" ht="25.5" x14ac:dyDescent="0.3">
      <c r="A11" s="27">
        <v>310072500751</v>
      </c>
      <c r="B11" s="28" t="s">
        <v>259</v>
      </c>
      <c r="C11" s="116" t="s">
        <v>260</v>
      </c>
      <c r="D11" s="116"/>
      <c r="E11" s="29" t="s">
        <v>261</v>
      </c>
    </row>
    <row r="12" spans="1:5" ht="25.5" x14ac:dyDescent="0.3">
      <c r="A12" s="27">
        <v>310072500752</v>
      </c>
      <c r="B12" s="28" t="s">
        <v>262</v>
      </c>
      <c r="C12" s="116" t="s">
        <v>263</v>
      </c>
      <c r="D12" s="116"/>
      <c r="E12" s="29" t="s">
        <v>264</v>
      </c>
    </row>
    <row r="13" spans="1:5" ht="25.5" x14ac:dyDescent="0.3">
      <c r="A13" s="27">
        <v>310072500753</v>
      </c>
      <c r="B13" s="28" t="s">
        <v>265</v>
      </c>
      <c r="C13" s="116" t="s">
        <v>266</v>
      </c>
      <c r="D13" s="116"/>
      <c r="E13" s="29" t="s">
        <v>267</v>
      </c>
    </row>
    <row r="14" spans="1:5" ht="25.5" x14ac:dyDescent="0.3">
      <c r="A14" s="27">
        <v>310072500754</v>
      </c>
      <c r="B14" s="28" t="s">
        <v>268</v>
      </c>
      <c r="C14" s="116" t="s">
        <v>269</v>
      </c>
      <c r="D14" s="116"/>
      <c r="E14" s="29" t="s">
        <v>270</v>
      </c>
    </row>
  </sheetData>
  <mergeCells count="4">
    <mergeCell ref="C11:D11"/>
    <mergeCell ref="C12:D12"/>
    <mergeCell ref="C13:D13"/>
    <mergeCell ref="C14:D14"/>
  </mergeCells>
  <phoneticPr fontId="49" type="noConversion"/>
  <pageMargins left="0.75" right="0.75" top="1" bottom="1" header="0.5" footer="0.5"/>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2"/>
  <sheetViews>
    <sheetView zoomScale="115" zoomScaleNormal="115" workbookViewId="0">
      <selection activeCell="B8" sqref="B8"/>
    </sheetView>
  </sheetViews>
  <sheetFormatPr defaultColWidth="8.73046875" defaultRowHeight="13.5" x14ac:dyDescent="0.3"/>
  <cols>
    <col min="1" max="1" width="19.46484375" customWidth="1"/>
    <col min="2" max="2" width="47.33203125" customWidth="1"/>
    <col min="3" max="3" width="8.6640625" customWidth="1"/>
    <col min="4" max="4" width="84.46484375" customWidth="1"/>
  </cols>
  <sheetData>
    <row r="1" spans="1:4" ht="16.899999999999999" x14ac:dyDescent="0.55000000000000004">
      <c r="A1" s="22" t="s">
        <v>271</v>
      </c>
    </row>
    <row r="2" spans="1:4" ht="16.899999999999999" x14ac:dyDescent="0.55000000000000004">
      <c r="A2" s="22" t="s">
        <v>1</v>
      </c>
      <c r="B2" s="22" t="s">
        <v>2</v>
      </c>
      <c r="C2" s="22" t="s">
        <v>233</v>
      </c>
      <c r="D2" s="22" t="s">
        <v>234</v>
      </c>
    </row>
    <row r="3" spans="1:4" ht="32.25" x14ac:dyDescent="0.3">
      <c r="A3" s="23">
        <v>310095700145</v>
      </c>
      <c r="B3" s="24" t="s">
        <v>272</v>
      </c>
      <c r="C3" s="24" t="s">
        <v>273</v>
      </c>
      <c r="D3" s="24" t="s">
        <v>274</v>
      </c>
    </row>
    <row r="4" spans="1:4" ht="32.25" x14ac:dyDescent="0.3">
      <c r="A4" s="23">
        <v>310095800112</v>
      </c>
      <c r="B4" s="24" t="s">
        <v>275</v>
      </c>
      <c r="C4" s="24" t="s">
        <v>273</v>
      </c>
      <c r="D4" s="24" t="s">
        <v>276</v>
      </c>
    </row>
    <row r="5" spans="1:4" ht="32.25" x14ac:dyDescent="0.3">
      <c r="A5" s="23">
        <v>310095800114</v>
      </c>
      <c r="B5" s="24" t="s">
        <v>277</v>
      </c>
      <c r="C5" s="24" t="s">
        <v>278</v>
      </c>
      <c r="D5" s="24" t="s">
        <v>279</v>
      </c>
    </row>
    <row r="7" spans="1:4" ht="16.899999999999999" x14ac:dyDescent="0.55000000000000004">
      <c r="A7" s="25" t="s">
        <v>280</v>
      </c>
    </row>
    <row r="8" spans="1:4" ht="16.899999999999999" x14ac:dyDescent="0.55000000000000004">
      <c r="A8" s="22" t="s">
        <v>1</v>
      </c>
      <c r="B8" s="22" t="s">
        <v>2</v>
      </c>
      <c r="C8" s="22" t="s">
        <v>233</v>
      </c>
      <c r="D8" s="22" t="s">
        <v>234</v>
      </c>
    </row>
    <row r="9" spans="1:4" ht="32.25" x14ac:dyDescent="0.3">
      <c r="A9" s="23">
        <v>310095500578</v>
      </c>
      <c r="B9" s="24" t="s">
        <v>281</v>
      </c>
      <c r="C9" s="24" t="s">
        <v>282</v>
      </c>
      <c r="D9" s="24" t="s">
        <v>283</v>
      </c>
    </row>
    <row r="10" spans="1:4" ht="48.4" x14ac:dyDescent="0.3">
      <c r="A10" s="23">
        <v>310095500584</v>
      </c>
      <c r="B10" s="24" t="s">
        <v>284</v>
      </c>
      <c r="C10" s="24" t="s">
        <v>285</v>
      </c>
      <c r="D10" s="24" t="s">
        <v>286</v>
      </c>
    </row>
    <row r="11" spans="1:4" ht="32.25" x14ac:dyDescent="0.3">
      <c r="A11" s="23">
        <v>310095500585</v>
      </c>
      <c r="B11" s="24" t="s">
        <v>287</v>
      </c>
      <c r="C11" s="24" t="s">
        <v>288</v>
      </c>
      <c r="D11" s="24" t="s">
        <v>289</v>
      </c>
    </row>
    <row r="12" spans="1:4" ht="33" customHeight="1" x14ac:dyDescent="0.3">
      <c r="A12" s="23">
        <v>310095800113</v>
      </c>
      <c r="B12" s="24" t="s">
        <v>290</v>
      </c>
      <c r="C12" s="24" t="s">
        <v>291</v>
      </c>
      <c r="D12" s="24" t="s">
        <v>292</v>
      </c>
    </row>
    <row r="15" spans="1:4" ht="16.899999999999999" x14ac:dyDescent="0.55000000000000004">
      <c r="A15" s="25" t="s">
        <v>293</v>
      </c>
    </row>
    <row r="16" spans="1:4" ht="16.149999999999999" x14ac:dyDescent="0.3">
      <c r="A16" s="23" t="s">
        <v>231</v>
      </c>
      <c r="B16" s="24" t="s">
        <v>1</v>
      </c>
      <c r="C16" s="24" t="s">
        <v>233</v>
      </c>
      <c r="D16" s="24" t="s">
        <v>234</v>
      </c>
    </row>
    <row r="17" spans="1:4" ht="32.25" x14ac:dyDescent="0.3">
      <c r="A17" s="23">
        <v>310095800447</v>
      </c>
      <c r="B17" s="24" t="s">
        <v>294</v>
      </c>
      <c r="C17" s="24">
        <v>450</v>
      </c>
      <c r="D17" s="24" t="s">
        <v>295</v>
      </c>
    </row>
    <row r="18" spans="1:4" ht="32.25" x14ac:dyDescent="0.3">
      <c r="A18" s="23">
        <v>310095800448</v>
      </c>
      <c r="B18" s="24" t="s">
        <v>296</v>
      </c>
      <c r="C18" s="24">
        <v>20</v>
      </c>
      <c r="D18" s="24" t="s">
        <v>297</v>
      </c>
    </row>
    <row r="19" spans="1:4" ht="32.25" x14ac:dyDescent="0.3">
      <c r="A19" s="23">
        <v>310095800445</v>
      </c>
      <c r="B19" s="24" t="s">
        <v>298</v>
      </c>
      <c r="C19" s="24">
        <v>450</v>
      </c>
      <c r="D19" s="24" t="s">
        <v>295</v>
      </c>
    </row>
    <row r="20" spans="1:4" ht="32.25" x14ac:dyDescent="0.3">
      <c r="A20" s="23">
        <v>310095800446</v>
      </c>
      <c r="B20" s="24" t="s">
        <v>299</v>
      </c>
      <c r="C20" s="24">
        <v>20</v>
      </c>
      <c r="D20" s="24" t="s">
        <v>297</v>
      </c>
    </row>
    <row r="21" spans="1:4" ht="32.25" x14ac:dyDescent="0.3">
      <c r="A21" s="23">
        <v>310095900193</v>
      </c>
      <c r="B21" s="24" t="s">
        <v>300</v>
      </c>
      <c r="C21" s="24">
        <v>20</v>
      </c>
      <c r="D21" s="24" t="s">
        <v>301</v>
      </c>
    </row>
    <row r="22" spans="1:4" ht="32.25" x14ac:dyDescent="0.3">
      <c r="A22" s="23">
        <v>310095900194</v>
      </c>
      <c r="B22" s="24" t="s">
        <v>302</v>
      </c>
      <c r="C22" s="24">
        <v>25</v>
      </c>
      <c r="D22" s="24" t="s">
        <v>303</v>
      </c>
    </row>
  </sheetData>
  <phoneticPr fontId="49" type="noConversion"/>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0"/>
  <sheetViews>
    <sheetView workbookViewId="0">
      <selection activeCell="D21" sqref="D21"/>
    </sheetView>
  </sheetViews>
  <sheetFormatPr defaultColWidth="8.73046875" defaultRowHeight="13.5" x14ac:dyDescent="0.3"/>
  <cols>
    <col min="1" max="1" width="15.9296875" customWidth="1"/>
    <col min="2" max="2" width="31.19921875" customWidth="1"/>
    <col min="3" max="3" width="8.6640625" customWidth="1"/>
    <col min="4" max="4" width="86.796875" customWidth="1"/>
  </cols>
  <sheetData>
    <row r="1" spans="1:4" x14ac:dyDescent="0.3">
      <c r="A1" s="11" t="s">
        <v>304</v>
      </c>
      <c r="B1" s="11"/>
      <c r="C1" s="11"/>
      <c r="D1" s="11" t="s">
        <v>305</v>
      </c>
    </row>
    <row r="2" spans="1:4" ht="14.65" x14ac:dyDescent="0.5">
      <c r="A2" s="12" t="s">
        <v>1</v>
      </c>
      <c r="B2" s="13" t="s">
        <v>2</v>
      </c>
      <c r="C2" s="13" t="s">
        <v>233</v>
      </c>
      <c r="D2" s="13" t="s">
        <v>234</v>
      </c>
    </row>
    <row r="3" spans="1:4" ht="27.75" x14ac:dyDescent="0.45">
      <c r="A3" s="14">
        <v>310095500144</v>
      </c>
      <c r="B3" s="15" t="s">
        <v>306</v>
      </c>
      <c r="C3" s="15" t="s">
        <v>273</v>
      </c>
      <c r="D3" s="15" t="s">
        <v>307</v>
      </c>
    </row>
    <row r="4" spans="1:4" ht="27.75" x14ac:dyDescent="0.45">
      <c r="A4" s="14">
        <v>310095500145</v>
      </c>
      <c r="B4" s="15" t="s">
        <v>308</v>
      </c>
      <c r="C4" s="15" t="s">
        <v>282</v>
      </c>
      <c r="D4" s="15" t="s">
        <v>309</v>
      </c>
    </row>
    <row r="5" spans="1:4" ht="27.75" x14ac:dyDescent="0.45">
      <c r="A5" s="14">
        <v>310095500146</v>
      </c>
      <c r="B5" s="15" t="s">
        <v>310</v>
      </c>
      <c r="C5" s="15" t="s">
        <v>311</v>
      </c>
      <c r="D5" s="15" t="s">
        <v>312</v>
      </c>
    </row>
    <row r="6" spans="1:4" ht="27.75" x14ac:dyDescent="0.45">
      <c r="A6" s="14">
        <v>310095700879</v>
      </c>
      <c r="B6" s="15" t="s">
        <v>313</v>
      </c>
      <c r="C6" s="15" t="s">
        <v>288</v>
      </c>
      <c r="D6" s="15" t="s">
        <v>314</v>
      </c>
    </row>
    <row r="7" spans="1:4" ht="27.75" x14ac:dyDescent="0.45">
      <c r="A7" s="14">
        <v>310095700880</v>
      </c>
      <c r="B7" s="15" t="s">
        <v>315</v>
      </c>
      <c r="C7" s="15" t="s">
        <v>291</v>
      </c>
      <c r="D7" s="15" t="s">
        <v>316</v>
      </c>
    </row>
    <row r="8" spans="1:4" ht="27.75" x14ac:dyDescent="0.45">
      <c r="A8" s="14">
        <v>310095700881</v>
      </c>
      <c r="B8" s="15" t="s">
        <v>317</v>
      </c>
      <c r="C8" s="15" t="s">
        <v>318</v>
      </c>
      <c r="D8" s="15" t="s">
        <v>319</v>
      </c>
    </row>
    <row r="9" spans="1:4" ht="27.75" x14ac:dyDescent="0.45">
      <c r="A9" s="14">
        <v>310095700943</v>
      </c>
      <c r="B9" s="15" t="s">
        <v>320</v>
      </c>
      <c r="C9" s="15" t="s">
        <v>288</v>
      </c>
      <c r="D9" s="15" t="s">
        <v>321</v>
      </c>
    </row>
    <row r="10" spans="1:4" ht="27.75" x14ac:dyDescent="0.45">
      <c r="A10" s="14">
        <v>310095700003</v>
      </c>
      <c r="B10" s="15" t="s">
        <v>322</v>
      </c>
      <c r="C10" s="15" t="s">
        <v>323</v>
      </c>
      <c r="D10" s="15" t="s">
        <v>324</v>
      </c>
    </row>
    <row r="11" spans="1:4" ht="27.75" x14ac:dyDescent="0.45">
      <c r="A11" s="14">
        <v>310095700846</v>
      </c>
      <c r="B11" s="15" t="s">
        <v>325</v>
      </c>
      <c r="C11" s="15" t="s">
        <v>326</v>
      </c>
      <c r="D11" s="15" t="s">
        <v>327</v>
      </c>
    </row>
    <row r="12" spans="1:4" ht="27.75" x14ac:dyDescent="0.45">
      <c r="A12" s="14">
        <v>310095800460</v>
      </c>
      <c r="B12" s="15" t="s">
        <v>328</v>
      </c>
      <c r="C12" s="15" t="s">
        <v>329</v>
      </c>
      <c r="D12" s="15" t="s">
        <v>330</v>
      </c>
    </row>
    <row r="13" spans="1:4" ht="27.75" x14ac:dyDescent="0.45">
      <c r="A13" s="14">
        <v>310095800461</v>
      </c>
      <c r="B13" s="15" t="s">
        <v>331</v>
      </c>
      <c r="C13" s="15" t="s">
        <v>332</v>
      </c>
      <c r="D13" s="15" t="s">
        <v>333</v>
      </c>
    </row>
    <row r="14" spans="1:4" ht="27.75" x14ac:dyDescent="0.45">
      <c r="A14" s="14">
        <v>310095800462</v>
      </c>
      <c r="B14" s="15" t="s">
        <v>334</v>
      </c>
      <c r="C14" s="15" t="s">
        <v>329</v>
      </c>
      <c r="D14" s="15" t="s">
        <v>330</v>
      </c>
    </row>
    <row r="15" spans="1:4" ht="27.75" x14ac:dyDescent="0.45">
      <c r="A15" s="14">
        <v>310095800463</v>
      </c>
      <c r="B15" s="15" t="s">
        <v>335</v>
      </c>
      <c r="C15" s="15" t="s">
        <v>332</v>
      </c>
      <c r="D15" s="15" t="s">
        <v>333</v>
      </c>
    </row>
    <row r="16" spans="1:4" ht="13.9" x14ac:dyDescent="0.3">
      <c r="A16" s="16" t="s">
        <v>336</v>
      </c>
      <c r="B16" s="17"/>
      <c r="C16" s="17"/>
      <c r="D16" s="17" t="s">
        <v>337</v>
      </c>
    </row>
    <row r="17" spans="1:4" ht="14.65" x14ac:dyDescent="0.3">
      <c r="A17" s="18" t="s">
        <v>1</v>
      </c>
      <c r="B17" s="19" t="s">
        <v>2</v>
      </c>
      <c r="C17" s="19" t="s">
        <v>233</v>
      </c>
      <c r="D17" s="19" t="s">
        <v>234</v>
      </c>
    </row>
    <row r="18" spans="1:4" ht="55.5" x14ac:dyDescent="0.3">
      <c r="A18" s="9">
        <v>310095700847</v>
      </c>
      <c r="B18" s="20" t="s">
        <v>338</v>
      </c>
      <c r="C18" s="20" t="s">
        <v>273</v>
      </c>
      <c r="D18" s="20" t="s">
        <v>339</v>
      </c>
    </row>
    <row r="19" spans="1:4" ht="55.5" x14ac:dyDescent="0.3">
      <c r="A19" s="9">
        <v>310095700848</v>
      </c>
      <c r="B19" s="20" t="s">
        <v>340</v>
      </c>
      <c r="C19" s="20" t="s">
        <v>273</v>
      </c>
      <c r="D19" s="20" t="s">
        <v>341</v>
      </c>
    </row>
    <row r="20" spans="1:4" ht="55.5" x14ac:dyDescent="0.3">
      <c r="A20" s="9">
        <v>310095700849</v>
      </c>
      <c r="B20" s="20" t="s">
        <v>342</v>
      </c>
      <c r="C20" s="20" t="s">
        <v>273</v>
      </c>
      <c r="D20" s="20" t="s">
        <v>343</v>
      </c>
    </row>
    <row r="21" spans="1:4" ht="55.5" x14ac:dyDescent="0.3">
      <c r="A21" s="9">
        <v>310095700850</v>
      </c>
      <c r="B21" s="20" t="s">
        <v>344</v>
      </c>
      <c r="C21" s="20" t="s">
        <v>273</v>
      </c>
      <c r="D21" s="20" t="s">
        <v>345</v>
      </c>
    </row>
    <row r="22" spans="1:4" ht="55.5" x14ac:dyDescent="0.3">
      <c r="A22" s="9">
        <v>310095700851</v>
      </c>
      <c r="B22" s="20" t="s">
        <v>346</v>
      </c>
      <c r="C22" s="20" t="s">
        <v>273</v>
      </c>
      <c r="D22" s="20" t="s">
        <v>347</v>
      </c>
    </row>
    <row r="23" spans="1:4" ht="55.5" x14ac:dyDescent="0.3">
      <c r="A23" s="9">
        <v>310095700852</v>
      </c>
      <c r="B23" s="20" t="s">
        <v>348</v>
      </c>
      <c r="C23" s="20" t="s">
        <v>273</v>
      </c>
      <c r="D23" s="20" t="s">
        <v>349</v>
      </c>
    </row>
    <row r="24" spans="1:4" ht="55.5" x14ac:dyDescent="0.3">
      <c r="A24" s="9">
        <v>310095700853</v>
      </c>
      <c r="B24" s="20" t="s">
        <v>350</v>
      </c>
      <c r="C24" s="20" t="s">
        <v>273</v>
      </c>
      <c r="D24" s="20" t="s">
        <v>351</v>
      </c>
    </row>
    <row r="25" spans="1:4" ht="13.9" x14ac:dyDescent="0.3">
      <c r="A25" s="16" t="s">
        <v>352</v>
      </c>
      <c r="B25" s="17"/>
      <c r="C25" s="17"/>
      <c r="D25" s="17" t="s">
        <v>337</v>
      </c>
    </row>
    <row r="26" spans="1:4" ht="14.65" x14ac:dyDescent="0.5">
      <c r="A26" s="12" t="s">
        <v>200</v>
      </c>
      <c r="B26" s="13" t="s">
        <v>201</v>
      </c>
      <c r="C26" s="13" t="s">
        <v>233</v>
      </c>
      <c r="D26" s="13" t="s">
        <v>353</v>
      </c>
    </row>
    <row r="27" spans="1:4" ht="27.75" x14ac:dyDescent="0.3">
      <c r="A27" s="9">
        <v>310072500739</v>
      </c>
      <c r="B27" s="20" t="s">
        <v>354</v>
      </c>
      <c r="C27" s="20" t="s">
        <v>355</v>
      </c>
      <c r="D27" s="20" t="s">
        <v>356</v>
      </c>
    </row>
    <row r="28" spans="1:4" ht="27.75" x14ac:dyDescent="0.3">
      <c r="A28" s="9">
        <v>310072500740</v>
      </c>
      <c r="B28" s="20" t="s">
        <v>357</v>
      </c>
      <c r="C28" s="20" t="s">
        <v>358</v>
      </c>
      <c r="D28" s="20" t="s">
        <v>359</v>
      </c>
    </row>
    <row r="29" spans="1:4" ht="27.75" x14ac:dyDescent="0.3">
      <c r="A29" s="9">
        <v>310072500741</v>
      </c>
      <c r="B29" s="20" t="s">
        <v>360</v>
      </c>
      <c r="C29" s="20" t="s">
        <v>361</v>
      </c>
      <c r="D29" s="20" t="s">
        <v>362</v>
      </c>
    </row>
    <row r="30" spans="1:4" ht="13.9" x14ac:dyDescent="0.3">
      <c r="A30" s="21"/>
      <c r="B30" s="21"/>
      <c r="C30" s="21"/>
      <c r="D30" s="21"/>
    </row>
  </sheetData>
  <phoneticPr fontId="49" type="noConversion"/>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1"/>
  <sheetViews>
    <sheetView tabSelected="1" topLeftCell="A7" zoomScale="70" zoomScaleNormal="70" workbookViewId="0">
      <selection activeCell="B10" sqref="B10"/>
    </sheetView>
  </sheetViews>
  <sheetFormatPr defaultColWidth="10.6640625" defaultRowHeight="15.75" x14ac:dyDescent="0.3"/>
  <cols>
    <col min="1" max="1" width="16.19921875" style="1" customWidth="1"/>
    <col min="2" max="2" width="44.53125" style="1" customWidth="1"/>
    <col min="3" max="4" width="7.46484375" style="1" customWidth="1"/>
    <col min="5" max="6" width="9.6640625" style="1" customWidth="1"/>
    <col min="7" max="7" width="27.1328125" style="1" customWidth="1"/>
    <col min="8" max="8" width="9.6640625" style="1" customWidth="1"/>
    <col min="9" max="16384" width="10.6640625" style="1"/>
  </cols>
  <sheetData>
    <row r="1" spans="1:8" ht="16.899999999999999" x14ac:dyDescent="0.3">
      <c r="A1" s="2" t="s">
        <v>363</v>
      </c>
      <c r="B1" s="2" t="s">
        <v>364</v>
      </c>
      <c r="C1" s="2" t="s">
        <v>232</v>
      </c>
      <c r="D1" s="2" t="s">
        <v>108</v>
      </c>
      <c r="E1" s="2" t="s">
        <v>365</v>
      </c>
      <c r="F1" s="3" t="s">
        <v>366</v>
      </c>
      <c r="G1" s="2" t="s">
        <v>367</v>
      </c>
      <c r="H1" s="2" t="s">
        <v>368</v>
      </c>
    </row>
    <row r="2" spans="1:8" ht="32.25" x14ac:dyDescent="0.3">
      <c r="A2" s="4" t="s">
        <v>369</v>
      </c>
      <c r="B2" s="4" t="s">
        <v>370</v>
      </c>
      <c r="C2" s="5" t="s">
        <v>371</v>
      </c>
      <c r="D2" s="5">
        <v>1400</v>
      </c>
      <c r="E2" s="5" t="s">
        <v>372</v>
      </c>
      <c r="F2" s="6">
        <f>D2*0.7</f>
        <v>980</v>
      </c>
      <c r="G2" s="5" t="s">
        <v>373</v>
      </c>
      <c r="H2" s="5" t="s">
        <v>374</v>
      </c>
    </row>
    <row r="3" spans="1:8" ht="32.25" x14ac:dyDescent="0.3">
      <c r="A3" s="4" t="s">
        <v>375</v>
      </c>
      <c r="B3" s="4" t="s">
        <v>376</v>
      </c>
      <c r="C3" s="5" t="s">
        <v>371</v>
      </c>
      <c r="D3" s="5">
        <v>730</v>
      </c>
      <c r="E3" s="5" t="s">
        <v>372</v>
      </c>
      <c r="F3" s="6">
        <f>D3*0.7</f>
        <v>511</v>
      </c>
      <c r="G3" s="5" t="s">
        <v>377</v>
      </c>
      <c r="H3" s="5" t="s">
        <v>378</v>
      </c>
    </row>
    <row r="8" spans="1:8" x14ac:dyDescent="0.3">
      <c r="A8" s="7" t="s">
        <v>1</v>
      </c>
      <c r="B8" s="7" t="s">
        <v>2</v>
      </c>
      <c r="C8" s="7" t="s">
        <v>233</v>
      </c>
      <c r="D8" s="117" t="s">
        <v>3</v>
      </c>
      <c r="E8" s="117"/>
      <c r="F8" s="117"/>
      <c r="G8" s="117"/>
      <c r="H8" s="117"/>
    </row>
    <row r="9" spans="1:8" ht="45" customHeight="1" x14ac:dyDescent="0.3">
      <c r="A9" s="9">
        <v>310095800416</v>
      </c>
      <c r="B9" s="8" t="s">
        <v>379</v>
      </c>
      <c r="C9" s="10" t="s">
        <v>380</v>
      </c>
      <c r="D9" s="117" t="s">
        <v>381</v>
      </c>
      <c r="E9" s="117"/>
      <c r="F9" s="117"/>
      <c r="G9" s="117"/>
      <c r="H9" s="117"/>
    </row>
    <row r="10" spans="1:8" ht="51" customHeight="1" x14ac:dyDescent="0.3">
      <c r="A10" s="9">
        <v>310095800425</v>
      </c>
      <c r="B10" s="8" t="s">
        <v>382</v>
      </c>
      <c r="C10" s="10" t="s">
        <v>383</v>
      </c>
      <c r="D10" s="117" t="s">
        <v>384</v>
      </c>
      <c r="E10" s="117"/>
      <c r="F10" s="117"/>
      <c r="G10" s="117"/>
      <c r="H10" s="117"/>
    </row>
    <row r="11" spans="1:8" ht="45" customHeight="1" x14ac:dyDescent="0.3">
      <c r="A11" s="9">
        <v>310095800437</v>
      </c>
      <c r="B11" s="8" t="s">
        <v>385</v>
      </c>
      <c r="C11" s="10" t="s">
        <v>383</v>
      </c>
      <c r="D11" s="117" t="s">
        <v>384</v>
      </c>
      <c r="E11" s="117"/>
      <c r="F11" s="117"/>
      <c r="G11" s="117"/>
      <c r="H11" s="117"/>
    </row>
  </sheetData>
  <mergeCells count="4">
    <mergeCell ref="D8:H8"/>
    <mergeCell ref="D9:H9"/>
    <mergeCell ref="D10:H10"/>
    <mergeCell ref="D11:H11"/>
  </mergeCells>
  <phoneticPr fontId="49" type="noConversion"/>
  <pageMargins left="0.75" right="0.75" top="1" bottom="1" header="0.5" footer="0.5"/>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云电脑</vt:lpstr>
      <vt:lpstr>专线价格</vt:lpstr>
      <vt:lpstr>专线卫士</vt:lpstr>
      <vt:lpstr>千里眼</vt:lpstr>
      <vt:lpstr>门锁</vt:lpstr>
      <vt:lpstr>电摩行车卫士</vt:lpstr>
      <vt:lpstr>烟感</vt:lpstr>
      <vt:lpstr>5G快线和随心联</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旭 黄</cp:lastModifiedBy>
  <dcterms:created xsi:type="dcterms:W3CDTF">2024-11-27T07:58:00Z</dcterms:created>
  <dcterms:modified xsi:type="dcterms:W3CDTF">2025-04-01T13:48:29Z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386481C69E504B21810F2623BD047A51</vt:lpwstr>
  </property>
  <property fmtid="{D5CDD505-2E9C-101B-9397-08002B2CF9AE}" pid="3" name="KSOProductBuildVer">
    <vt:lpwstr>2052-12.1.0.19770</vt:lpwstr>
  </property>
</Properties>
</file>